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styles.xml" ContentType="application/vnd.openxmlformats-officedocument.spreadsheetml.styles+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xl/calcChain.xml" ContentType="application/vnd.openxmlformats-officedocument.spreadsheetml.calcChain+xml"/>
  <Override PartName="/xl/tables/table4.xml" ContentType="application/vnd.openxmlformats-officedocument.spreadsheetml.table+xml"/>
  <Override PartName="/xl/tables/table3.xml" ContentType="application/vnd.openxmlformats-officedocument.spreadsheetml.table+xml"/>
  <Override PartName="/xl/tables/table2.xml" ContentType="application/vnd.openxmlformats-officedocument.spreadsheetml.table+xml"/>
  <Override PartName="/xl/tables/table1.xml" ContentType="application/vnd.openxmlformats-officedocument.spreadsheetml.table+xml"/>
  <Override PartName="/xl/comments4.xml" ContentType="application/vnd.openxmlformats-officedocument.spreadsheetml.comments+xml"/>
  <Override PartName="/xl/comments3.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9.xml" ContentType="application/vnd.openxmlformats-officedocument.spreadsheetml.table+xml"/>
  <Override PartName="/xl/tables/table8.xml" ContentType="application/vnd.openxmlformats-officedocument.spreadsheetml.table+xml"/>
  <Override PartName="/xl/threadedComments/threadedComment1.xml" ContentType="application/vnd.ms-excel.threadedcomments+xml"/>
  <Override PartName="/xl/persons/person.xml" ContentType="application/vnd.ms-excel.person+xml"/>
  <Override PartName="/xl/threadedComments/threadedComment3.xml" ContentType="application/vnd.ms-excel.threadedcomments+xml"/>
  <Override PartName="/xl/threadedComments/threadedComment2.xml" ContentType="application/vnd.ms-excel.threadedcomment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hidePivotFieldList="1"/>
  <mc:AlternateContent xmlns:mc="http://schemas.openxmlformats.org/markup-compatibility/2006">
    <mc:Choice Requires="x15">
      <x15ac:absPath xmlns:x15ac="http://schemas.microsoft.com/office/spreadsheetml/2010/11/ac" url="P:\Mitarbeiter\Matthias Lauer\Neuer Ordner\"/>
    </mc:Choice>
  </mc:AlternateContent>
  <bookViews>
    <workbookView xWindow="630" yWindow="0" windowWidth="50970" windowHeight="15570" tabRatio="897" activeTab="1"/>
  </bookViews>
  <sheets>
    <sheet name="Anleitung" sheetId="12" r:id="rId1"/>
    <sheet name="Reisekosten" sheetId="2" r:id="rId2"/>
    <sheet name="Reise-Nebenkosten" sheetId="10" r:id="rId3"/>
    <sheet name="Staedte" sheetId="9" state="veryHidden" r:id="rId4"/>
    <sheet name="CSV-Verpfl" sheetId="6" state="veryHidden" r:id="rId5"/>
    <sheet name="CSV-Km" sheetId="7" state="veryHidden" r:id="rId6"/>
    <sheet name="CSV-Übernacht" sheetId="8" state="veryHidden" r:id="rId7"/>
    <sheet name="VerpflKuerz" sheetId="4" state="veryHidden" r:id="rId8"/>
    <sheet name="CSV-Nebenkosten" sheetId="11" state="veryHidden" r:id="rId9"/>
    <sheet name="VerpflUebernacht" sheetId="3" state="veryHidden" r:id="rId10"/>
  </sheets>
  <definedNames>
    <definedName name="_xlnm._FilterDatabase" localSheetId="2" hidden="1">'Reise-Nebenkosten'!$A$12:$F$12</definedName>
    <definedName name="_xlnm.Print_Titles" localSheetId="1">Reisekosten!$1:$12</definedName>
    <definedName name="Km" localSheetId="8">#REF!</definedName>
    <definedName name="Km">#REF!</definedName>
    <definedName name="Länder" localSheetId="5">#REF!</definedName>
    <definedName name="Länder" localSheetId="8">#REF!</definedName>
    <definedName name="Länder" localSheetId="6">#REF!</definedName>
    <definedName name="Länder">#REF!</definedName>
  </definedNames>
  <calcPr calcId="162913"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3" i="2" l="1"/>
  <c r="Q13" i="2"/>
  <c r="C7" i="2"/>
  <c r="Q14" i="2" l="1"/>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D15" i="10" l="1"/>
  <c r="V13" i="2"/>
  <c r="J13" i="2"/>
  <c r="C8" i="2" l="1"/>
  <c r="T14" i="2" l="1"/>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V14" i="2"/>
  <c r="V15" i="2"/>
  <c r="V16" i="2"/>
  <c r="A61" i="2" l="1"/>
  <c r="B61" i="2"/>
  <c r="G61" i="2"/>
  <c r="J61" i="2"/>
  <c r="V61" i="2"/>
  <c r="A62" i="2"/>
  <c r="B62" i="2"/>
  <c r="G62" i="2"/>
  <c r="J62" i="2"/>
  <c r="V62" i="2"/>
  <c r="A63" i="2"/>
  <c r="B63" i="2"/>
  <c r="G63" i="2"/>
  <c r="J63" i="2"/>
  <c r="V63" i="2"/>
  <c r="A64" i="2"/>
  <c r="B64" i="2"/>
  <c r="G64" i="2"/>
  <c r="J64" i="2"/>
  <c r="V64" i="2"/>
  <c r="A59" i="2"/>
  <c r="B59" i="2"/>
  <c r="G59" i="2"/>
  <c r="J59" i="2"/>
  <c r="V59" i="2"/>
  <c r="A60" i="2"/>
  <c r="B60" i="2"/>
  <c r="G60" i="2"/>
  <c r="J60" i="2"/>
  <c r="V60" i="2"/>
  <c r="J14" i="2"/>
  <c r="F158" i="11" l="1"/>
  <c r="F159" i="11"/>
  <c r="F160" i="11"/>
  <c r="F161" i="11"/>
  <c r="F162" i="11"/>
  <c r="F163" i="11"/>
  <c r="X13" i="2"/>
  <c r="C13" i="11"/>
  <c r="E13" i="11" s="1"/>
  <c r="C14" i="11"/>
  <c r="F14" i="11" s="1"/>
  <c r="C15" i="11"/>
  <c r="E15" i="11" s="1"/>
  <c r="C16" i="11"/>
  <c r="E16" i="11" s="1"/>
  <c r="C17" i="11"/>
  <c r="F17" i="11" s="1"/>
  <c r="C18" i="11"/>
  <c r="E18" i="11" s="1"/>
  <c r="C19" i="11"/>
  <c r="F19" i="11" s="1"/>
  <c r="C20" i="11"/>
  <c r="E20" i="11" s="1"/>
  <c r="C21" i="11"/>
  <c r="F21" i="11" s="1"/>
  <c r="C22" i="11"/>
  <c r="F22" i="11" s="1"/>
  <c r="C23" i="11"/>
  <c r="F23" i="11" s="1"/>
  <c r="C24" i="11"/>
  <c r="F24" i="11" s="1"/>
  <c r="C25" i="11"/>
  <c r="F25" i="11" s="1"/>
  <c r="C26" i="11"/>
  <c r="F26" i="11" s="1"/>
  <c r="C27" i="11"/>
  <c r="F27" i="11" s="1"/>
  <c r="C28" i="11"/>
  <c r="F28" i="11" s="1"/>
  <c r="C29" i="11"/>
  <c r="F29" i="11" s="1"/>
  <c r="C30" i="11"/>
  <c r="F30" i="11" s="1"/>
  <c r="C31" i="11"/>
  <c r="F31" i="11" s="1"/>
  <c r="C32" i="11"/>
  <c r="F32" i="11" s="1"/>
  <c r="C33" i="11"/>
  <c r="F33" i="11" s="1"/>
  <c r="C34" i="11"/>
  <c r="F34" i="11" s="1"/>
  <c r="C35" i="11"/>
  <c r="F35" i="11" s="1"/>
  <c r="C36" i="11"/>
  <c r="F36" i="11" s="1"/>
  <c r="C37" i="11"/>
  <c r="F37" i="11" s="1"/>
  <c r="C38" i="11"/>
  <c r="F38" i="11" s="1"/>
  <c r="C39" i="11"/>
  <c r="F39" i="11" s="1"/>
  <c r="C40" i="11"/>
  <c r="F40" i="11" s="1"/>
  <c r="C41" i="11"/>
  <c r="F41" i="11" s="1"/>
  <c r="C42" i="11"/>
  <c r="F42" i="11" s="1"/>
  <c r="C43" i="11"/>
  <c r="F43" i="11" s="1"/>
  <c r="C44" i="11"/>
  <c r="F44" i="11" s="1"/>
  <c r="C45" i="11"/>
  <c r="F45" i="11" s="1"/>
  <c r="C46" i="11"/>
  <c r="F46" i="11" s="1"/>
  <c r="C47" i="11"/>
  <c r="F47" i="11" s="1"/>
  <c r="C48" i="11"/>
  <c r="F48" i="11" s="1"/>
  <c r="C49" i="11"/>
  <c r="F49" i="11" s="1"/>
  <c r="C50" i="11"/>
  <c r="F50" i="11" s="1"/>
  <c r="C51" i="11"/>
  <c r="F51" i="11" s="1"/>
  <c r="C52" i="11"/>
  <c r="F52" i="11" s="1"/>
  <c r="C53" i="11"/>
  <c r="F53" i="11" s="1"/>
  <c r="C54" i="11"/>
  <c r="F54" i="11" s="1"/>
  <c r="C55" i="11"/>
  <c r="F55" i="11" s="1"/>
  <c r="C56" i="11"/>
  <c r="F56" i="11" s="1"/>
  <c r="C57" i="11"/>
  <c r="F57" i="11" s="1"/>
  <c r="C58" i="11"/>
  <c r="F58" i="11" s="1"/>
  <c r="C59" i="11"/>
  <c r="F59" i="11" s="1"/>
  <c r="C60" i="11"/>
  <c r="F60" i="11" s="1"/>
  <c r="C61" i="11"/>
  <c r="F61" i="11" s="1"/>
  <c r="C62" i="11"/>
  <c r="F62" i="11" s="1"/>
  <c r="C63" i="11"/>
  <c r="F63" i="11" s="1"/>
  <c r="C64" i="11"/>
  <c r="F64" i="11" s="1"/>
  <c r="C65" i="11"/>
  <c r="F65" i="11" s="1"/>
  <c r="C66" i="11"/>
  <c r="F66" i="11" s="1"/>
  <c r="C67" i="11"/>
  <c r="F67" i="11" s="1"/>
  <c r="C68" i="11"/>
  <c r="F68" i="11" s="1"/>
  <c r="C69" i="11"/>
  <c r="F69" i="11" s="1"/>
  <c r="C70" i="11"/>
  <c r="F70" i="11" s="1"/>
  <c r="C71" i="11"/>
  <c r="F71" i="11" s="1"/>
  <c r="C72" i="11"/>
  <c r="F72" i="11" s="1"/>
  <c r="C73" i="11"/>
  <c r="F73" i="11" s="1"/>
  <c r="C74" i="11"/>
  <c r="F74" i="11" s="1"/>
  <c r="C75" i="11"/>
  <c r="F75" i="11" s="1"/>
  <c r="C76" i="11"/>
  <c r="F76" i="11" s="1"/>
  <c r="C77" i="11"/>
  <c r="F77" i="11" s="1"/>
  <c r="C78" i="11"/>
  <c r="F78" i="11" s="1"/>
  <c r="C79" i="11"/>
  <c r="F79" i="11" s="1"/>
  <c r="C80" i="11"/>
  <c r="F80" i="11" s="1"/>
  <c r="C81" i="11"/>
  <c r="F81" i="11" s="1"/>
  <c r="C82" i="11"/>
  <c r="F82" i="11" s="1"/>
  <c r="C83" i="11"/>
  <c r="F83" i="11" s="1"/>
  <c r="C84" i="11"/>
  <c r="F84" i="11" s="1"/>
  <c r="C85" i="11"/>
  <c r="F85" i="11" s="1"/>
  <c r="C86" i="11"/>
  <c r="F86" i="11" s="1"/>
  <c r="C87" i="11"/>
  <c r="F87" i="11" s="1"/>
  <c r="C88" i="11"/>
  <c r="F88" i="11" s="1"/>
  <c r="C89" i="11"/>
  <c r="F89" i="11" s="1"/>
  <c r="C90" i="11"/>
  <c r="F90" i="11" s="1"/>
  <c r="C91" i="11"/>
  <c r="F91" i="11" s="1"/>
  <c r="C92" i="11"/>
  <c r="F92" i="11" s="1"/>
  <c r="C93" i="11"/>
  <c r="F93" i="11" s="1"/>
  <c r="C94" i="11"/>
  <c r="F94" i="11" s="1"/>
  <c r="C95" i="11"/>
  <c r="F95" i="11" s="1"/>
  <c r="C96" i="11"/>
  <c r="F96" i="11" s="1"/>
  <c r="C97" i="11"/>
  <c r="F97" i="11" s="1"/>
  <c r="C98" i="11"/>
  <c r="F98" i="11" s="1"/>
  <c r="C99" i="11"/>
  <c r="F99" i="11" s="1"/>
  <c r="C100" i="11"/>
  <c r="F100" i="11" s="1"/>
  <c r="C101" i="11"/>
  <c r="F101" i="11" s="1"/>
  <c r="C102" i="11"/>
  <c r="F102" i="11" s="1"/>
  <c r="C103" i="11"/>
  <c r="F103" i="11" s="1"/>
  <c r="C104" i="11"/>
  <c r="F104" i="11" s="1"/>
  <c r="C105" i="11"/>
  <c r="F105" i="11" s="1"/>
  <c r="C106" i="11"/>
  <c r="F106" i="11" s="1"/>
  <c r="C107" i="11"/>
  <c r="F107" i="11" s="1"/>
  <c r="C108" i="11"/>
  <c r="F108" i="11" s="1"/>
  <c r="C109" i="11"/>
  <c r="F109" i="11" s="1"/>
  <c r="C110" i="11"/>
  <c r="F110" i="11" s="1"/>
  <c r="C111" i="11"/>
  <c r="F111" i="11" s="1"/>
  <c r="C112" i="11"/>
  <c r="F112" i="11" s="1"/>
  <c r="C113" i="11"/>
  <c r="F113" i="11" s="1"/>
  <c r="C114" i="11"/>
  <c r="F114" i="11" s="1"/>
  <c r="C115" i="11"/>
  <c r="F115" i="11" s="1"/>
  <c r="C116" i="11"/>
  <c r="F116" i="11" s="1"/>
  <c r="C117" i="11"/>
  <c r="F117" i="11" s="1"/>
  <c r="C118" i="11"/>
  <c r="F118" i="11" s="1"/>
  <c r="C119" i="11"/>
  <c r="F119" i="11" s="1"/>
  <c r="C120" i="11"/>
  <c r="F120" i="11" s="1"/>
  <c r="C121" i="11"/>
  <c r="F121" i="11" s="1"/>
  <c r="C122" i="11"/>
  <c r="F122" i="11" s="1"/>
  <c r="C123" i="11"/>
  <c r="F123" i="11" s="1"/>
  <c r="C124" i="11"/>
  <c r="F124" i="11" s="1"/>
  <c r="C125" i="11"/>
  <c r="F125" i="11" s="1"/>
  <c r="C126" i="11"/>
  <c r="F126" i="11" s="1"/>
  <c r="C127" i="11"/>
  <c r="F127" i="11" s="1"/>
  <c r="C128" i="11"/>
  <c r="F128" i="11" s="1"/>
  <c r="C129" i="11"/>
  <c r="F129" i="11" s="1"/>
  <c r="C130" i="11"/>
  <c r="F130" i="11" s="1"/>
  <c r="C131" i="11"/>
  <c r="F131" i="11" s="1"/>
  <c r="C132" i="11"/>
  <c r="F132" i="11" s="1"/>
  <c r="C133" i="11"/>
  <c r="F133" i="11" s="1"/>
  <c r="C134" i="11"/>
  <c r="F134" i="11" s="1"/>
  <c r="C135" i="11"/>
  <c r="F135" i="11" s="1"/>
  <c r="C136" i="11"/>
  <c r="F136" i="11" s="1"/>
  <c r="C137" i="11"/>
  <c r="F137" i="11" s="1"/>
  <c r="C138" i="11"/>
  <c r="F138" i="11" s="1"/>
  <c r="C139" i="11"/>
  <c r="F139" i="11" s="1"/>
  <c r="C140" i="11"/>
  <c r="F140" i="11" s="1"/>
  <c r="C141" i="11"/>
  <c r="F141" i="11" s="1"/>
  <c r="C142" i="11"/>
  <c r="F142" i="11" s="1"/>
  <c r="C143" i="11"/>
  <c r="F143" i="11" s="1"/>
  <c r="C144" i="11"/>
  <c r="F144" i="11" s="1"/>
  <c r="C145" i="11"/>
  <c r="F145" i="11" s="1"/>
  <c r="C146" i="11"/>
  <c r="F146" i="11" s="1"/>
  <c r="C147" i="11"/>
  <c r="F147" i="11" s="1"/>
  <c r="C148" i="11"/>
  <c r="F148" i="11" s="1"/>
  <c r="C149" i="11"/>
  <c r="F149" i="11" s="1"/>
  <c r="C150" i="11"/>
  <c r="F150" i="11" s="1"/>
  <c r="C151" i="11"/>
  <c r="F151" i="11" s="1"/>
  <c r="C152" i="11"/>
  <c r="F152" i="11" s="1"/>
  <c r="C153" i="11"/>
  <c r="F153" i="11" s="1"/>
  <c r="C154" i="11"/>
  <c r="F154" i="11" s="1"/>
  <c r="C155" i="11"/>
  <c r="F155" i="11" s="1"/>
  <c r="C156" i="11"/>
  <c r="F156" i="11" s="1"/>
  <c r="C157" i="11"/>
  <c r="F157" i="11" s="1"/>
  <c r="C12" i="11"/>
  <c r="E12" i="11" s="1"/>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4" i="8"/>
  <c r="F14" i="8" s="1"/>
  <c r="C15" i="8"/>
  <c r="F15" i="8" s="1"/>
  <c r="C16" i="8"/>
  <c r="B16" i="8" s="1"/>
  <c r="A16" i="8" s="1"/>
  <c r="C17" i="8"/>
  <c r="C18" i="8"/>
  <c r="E18" i="8" s="1"/>
  <c r="C19" i="8"/>
  <c r="F19" i="8" s="1"/>
  <c r="C20" i="8"/>
  <c r="E20" i="8" s="1"/>
  <c r="C21" i="8"/>
  <c r="C22" i="8"/>
  <c r="E22" i="8" s="1"/>
  <c r="C23" i="8"/>
  <c r="F23" i="8" s="1"/>
  <c r="C24" i="8"/>
  <c r="E24" i="8" s="1"/>
  <c r="C25" i="8"/>
  <c r="C26" i="8"/>
  <c r="E26" i="8" s="1"/>
  <c r="C27" i="8"/>
  <c r="B27" i="8" s="1"/>
  <c r="A27" i="8" s="1"/>
  <c r="C28" i="8"/>
  <c r="E28" i="8" s="1"/>
  <c r="C29" i="8"/>
  <c r="F29" i="8" s="1"/>
  <c r="C30" i="8"/>
  <c r="B30" i="8" s="1"/>
  <c r="A30" i="8" s="1"/>
  <c r="C31" i="8"/>
  <c r="C32" i="8"/>
  <c r="E32" i="8" s="1"/>
  <c r="C33" i="8"/>
  <c r="C34" i="8"/>
  <c r="E34" i="8" s="1"/>
  <c r="C35" i="8"/>
  <c r="B35" i="8" s="1"/>
  <c r="A35" i="8" s="1"/>
  <c r="C36" i="8"/>
  <c r="E36" i="8" s="1"/>
  <c r="C37" i="8"/>
  <c r="F37" i="8" s="1"/>
  <c r="C38" i="8"/>
  <c r="C39" i="8"/>
  <c r="B39" i="8" s="1"/>
  <c r="A39" i="8" s="1"/>
  <c r="C40" i="8"/>
  <c r="F40" i="8" s="1"/>
  <c r="C41" i="8"/>
  <c r="E41" i="8" s="1"/>
  <c r="C42" i="8"/>
  <c r="F42" i="8" s="1"/>
  <c r="C43" i="8"/>
  <c r="C44" i="8"/>
  <c r="B44" i="8" s="1"/>
  <c r="A44" i="8" s="1"/>
  <c r="C45" i="8"/>
  <c r="E45" i="8" s="1"/>
  <c r="C46" i="8"/>
  <c r="E46" i="8" s="1"/>
  <c r="C47" i="8"/>
  <c r="C48" i="8"/>
  <c r="B48" i="8" s="1"/>
  <c r="A48" i="8" s="1"/>
  <c r="C49" i="8"/>
  <c r="E49" i="8" s="1"/>
  <c r="C50" i="8"/>
  <c r="B50" i="8" s="1"/>
  <c r="A50" i="8" s="1"/>
  <c r="C51" i="8"/>
  <c r="B51" i="8" s="1"/>
  <c r="A51" i="8" s="1"/>
  <c r="C52" i="8"/>
  <c r="C53" i="8"/>
  <c r="B53" i="8" s="1"/>
  <c r="A53" i="8" s="1"/>
  <c r="C54" i="8"/>
  <c r="E54" i="8" s="1"/>
  <c r="C55" i="8"/>
  <c r="B55" i="8" s="1"/>
  <c r="A55" i="8" s="1"/>
  <c r="C56" i="8"/>
  <c r="B56" i="8" s="1"/>
  <c r="A56" i="8" s="1"/>
  <c r="C57" i="8"/>
  <c r="E57" i="8" s="1"/>
  <c r="C58" i="8"/>
  <c r="C59" i="8"/>
  <c r="B59" i="8" s="1"/>
  <c r="A59" i="8" s="1"/>
  <c r="C60" i="8"/>
  <c r="E60" i="8" s="1"/>
  <c r="C61" i="8"/>
  <c r="C62" i="8"/>
  <c r="E62" i="8" s="1"/>
  <c r="C63" i="8"/>
  <c r="C64" i="8"/>
  <c r="E64" i="8" s="1"/>
  <c r="C65" i="8"/>
  <c r="E65" i="8" s="1"/>
  <c r="C66" i="8"/>
  <c r="B66" i="8" s="1"/>
  <c r="A66" i="8" s="1"/>
  <c r="C67" i="8"/>
  <c r="B67" i="8" s="1"/>
  <c r="A67" i="8" s="1"/>
  <c r="C68" i="8"/>
  <c r="C69" i="8"/>
  <c r="B69" i="8" s="1"/>
  <c r="A69" i="8" s="1"/>
  <c r="C70" i="8"/>
  <c r="E70" i="8" s="1"/>
  <c r="C71" i="8"/>
  <c r="B71" i="8" s="1"/>
  <c r="A71" i="8" s="1"/>
  <c r="C72" i="8"/>
  <c r="B72" i="8" s="1"/>
  <c r="A72" i="8" s="1"/>
  <c r="C73" i="8"/>
  <c r="E73" i="8" s="1"/>
  <c r="C74" i="8"/>
  <c r="C75" i="8"/>
  <c r="C76" i="8"/>
  <c r="B76" i="8" s="1"/>
  <c r="A76" i="8" s="1"/>
  <c r="C77" i="8"/>
  <c r="C78" i="8"/>
  <c r="E78" i="8" s="1"/>
  <c r="C79" i="8"/>
  <c r="C80" i="8"/>
  <c r="B80" i="8" s="1"/>
  <c r="A80" i="8" s="1"/>
  <c r="C81" i="8"/>
  <c r="E81" i="8" s="1"/>
  <c r="C82" i="8"/>
  <c r="B82" i="8" s="1"/>
  <c r="A82" i="8" s="1"/>
  <c r="C83" i="8"/>
  <c r="B83" i="8" s="1"/>
  <c r="A83" i="8" s="1"/>
  <c r="C84" i="8"/>
  <c r="C85" i="8"/>
  <c r="B85" i="8" s="1"/>
  <c r="A85" i="8" s="1"/>
  <c r="C86" i="8"/>
  <c r="E86" i="8" s="1"/>
  <c r="C87" i="8"/>
  <c r="B87" i="8" s="1"/>
  <c r="A87" i="8" s="1"/>
  <c r="C88" i="8"/>
  <c r="E88" i="8" s="1"/>
  <c r="C89" i="8"/>
  <c r="E89" i="8" s="1"/>
  <c r="C90" i="8"/>
  <c r="C91" i="8"/>
  <c r="C92" i="8"/>
  <c r="E92" i="8" s="1"/>
  <c r="C93" i="8"/>
  <c r="C94" i="8"/>
  <c r="E94" i="8" s="1"/>
  <c r="C95" i="8"/>
  <c r="C96" i="8"/>
  <c r="E96" i="8" s="1"/>
  <c r="C97" i="8"/>
  <c r="E97" i="8" s="1"/>
  <c r="C98" i="8"/>
  <c r="F98" i="8" s="1"/>
  <c r="C99" i="8"/>
  <c r="C100" i="8"/>
  <c r="E100" i="8" s="1"/>
  <c r="C101" i="8"/>
  <c r="E101" i="8" s="1"/>
  <c r="C102" i="8"/>
  <c r="B102" i="8" s="1"/>
  <c r="A102" i="8" s="1"/>
  <c r="C103" i="8"/>
  <c r="B103" i="8" s="1"/>
  <c r="A103" i="8" s="1"/>
  <c r="C104" i="8"/>
  <c r="F104" i="8" s="1"/>
  <c r="C105" i="8"/>
  <c r="E105" i="8" s="1"/>
  <c r="C106" i="8"/>
  <c r="B106" i="8" s="1"/>
  <c r="A106" i="8" s="1"/>
  <c r="C107" i="8"/>
  <c r="C108" i="8"/>
  <c r="B108" i="8" s="1"/>
  <c r="A108" i="8" s="1"/>
  <c r="C109" i="8"/>
  <c r="E109" i="8" s="1"/>
  <c r="C110" i="8"/>
  <c r="C111" i="8"/>
  <c r="B111" i="8" s="1"/>
  <c r="A111" i="8" s="1"/>
  <c r="C112" i="8"/>
  <c r="B112" i="8" s="1"/>
  <c r="A112" i="8" s="1"/>
  <c r="C113" i="8"/>
  <c r="E113" i="8" s="1"/>
  <c r="C114" i="8"/>
  <c r="E114" i="8" s="1"/>
  <c r="C115" i="8"/>
  <c r="E115" i="8" s="1"/>
  <c r="C116" i="8"/>
  <c r="F116" i="8" s="1"/>
  <c r="C117" i="8"/>
  <c r="E117" i="8" s="1"/>
  <c r="C118" i="8"/>
  <c r="E118" i="8" s="1"/>
  <c r="C119" i="8"/>
  <c r="B119" i="8" s="1"/>
  <c r="A119" i="8" s="1"/>
  <c r="C120" i="8"/>
  <c r="C121" i="8"/>
  <c r="E121" i="8" s="1"/>
  <c r="C122" i="8"/>
  <c r="B122" i="8" s="1"/>
  <c r="A122" i="8" s="1"/>
  <c r="C123" i="8"/>
  <c r="C124" i="8"/>
  <c r="E124" i="8" s="1"/>
  <c r="C125" i="8"/>
  <c r="E125" i="8" s="1"/>
  <c r="C126" i="8"/>
  <c r="C127" i="8"/>
  <c r="B127" i="8" s="1"/>
  <c r="A127" i="8" s="1"/>
  <c r="C128" i="8"/>
  <c r="B128" i="8" s="1"/>
  <c r="A128" i="8" s="1"/>
  <c r="C129" i="8"/>
  <c r="E129" i="8" s="1"/>
  <c r="C130" i="8"/>
  <c r="E130" i="8" s="1"/>
  <c r="C131" i="8"/>
  <c r="E131" i="8" s="1"/>
  <c r="C132" i="8"/>
  <c r="F132" i="8" s="1"/>
  <c r="C133" i="8"/>
  <c r="E133" i="8" s="1"/>
  <c r="C134" i="8"/>
  <c r="E134" i="8" s="1"/>
  <c r="C135" i="8"/>
  <c r="E135" i="8" s="1"/>
  <c r="C136" i="8"/>
  <c r="E136" i="8" s="1"/>
  <c r="C137" i="8"/>
  <c r="E137" i="8" s="1"/>
  <c r="C138" i="8"/>
  <c r="E138" i="8" s="1"/>
  <c r="C139" i="8"/>
  <c r="F139" i="8" s="1"/>
  <c r="C140" i="8"/>
  <c r="E140" i="8" s="1"/>
  <c r="C141" i="8"/>
  <c r="E141" i="8" s="1"/>
  <c r="C142" i="8"/>
  <c r="E142" i="8" s="1"/>
  <c r="C143" i="8"/>
  <c r="B143" i="8" s="1"/>
  <c r="A143" i="8" s="1"/>
  <c r="C144" i="8"/>
  <c r="E144" i="8" s="1"/>
  <c r="C145" i="8"/>
  <c r="E145" i="8" s="1"/>
  <c r="C146" i="8"/>
  <c r="E146" i="8" s="1"/>
  <c r="C147" i="8"/>
  <c r="E147" i="8" s="1"/>
  <c r="C148" i="8"/>
  <c r="B148" i="8" s="1"/>
  <c r="A148" i="8" s="1"/>
  <c r="C149" i="8"/>
  <c r="E149" i="8" s="1"/>
  <c r="C150" i="8"/>
  <c r="E150" i="8" s="1"/>
  <c r="C151" i="8"/>
  <c r="E151" i="8" s="1"/>
  <c r="C152" i="8"/>
  <c r="E152" i="8" s="1"/>
  <c r="C153" i="8"/>
  <c r="E153" i="8" s="1"/>
  <c r="C154" i="8"/>
  <c r="E154" i="8" s="1"/>
  <c r="C155" i="8"/>
  <c r="F155" i="8" s="1"/>
  <c r="C156" i="8"/>
  <c r="E156" i="8" s="1"/>
  <c r="C157" i="8"/>
  <c r="E157" i="8" s="1"/>
  <c r="C158" i="8"/>
  <c r="E158" i="8" s="1"/>
  <c r="C159" i="8"/>
  <c r="C160" i="8"/>
  <c r="B160" i="8" s="1"/>
  <c r="A160" i="8" s="1"/>
  <c r="C161" i="8"/>
  <c r="E161" i="8" s="1"/>
  <c r="C162" i="8"/>
  <c r="B162" i="8" s="1"/>
  <c r="A162" i="8" s="1"/>
  <c r="C163" i="8"/>
  <c r="B163" i="8" s="1"/>
  <c r="A163" i="8" s="1"/>
  <c r="C164" i="8"/>
  <c r="F164" i="8" s="1"/>
  <c r="C165" i="8"/>
  <c r="E165" i="8" s="1"/>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F101" i="6"/>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C166" i="8"/>
  <c r="E166" i="8" s="1"/>
  <c r="D166" i="8"/>
  <c r="C167" i="8"/>
  <c r="E167" i="8" s="1"/>
  <c r="D167" i="8"/>
  <c r="C168" i="8"/>
  <c r="E168" i="8" s="1"/>
  <c r="D168" i="8"/>
  <c r="C169" i="8"/>
  <c r="E169" i="8" s="1"/>
  <c r="D169" i="8"/>
  <c r="C170" i="8"/>
  <c r="B170" i="8" s="1"/>
  <c r="A170" i="8" s="1"/>
  <c r="D170" i="8"/>
  <c r="C171" i="8"/>
  <c r="E171" i="8" s="1"/>
  <c r="D171" i="8"/>
  <c r="C172" i="8"/>
  <c r="E172" i="8" s="1"/>
  <c r="D172" i="8"/>
  <c r="E106" i="8" l="1"/>
  <c r="F56" i="8"/>
  <c r="B24" i="8"/>
  <c r="A24" i="8" s="1"/>
  <c r="E15" i="8"/>
  <c r="E56" i="8"/>
  <c r="E102" i="8"/>
  <c r="F72" i="8"/>
  <c r="F22" i="8"/>
  <c r="E98" i="8"/>
  <c r="B150" i="8"/>
  <c r="A150" i="8" s="1"/>
  <c r="F30" i="8"/>
  <c r="E30" i="8"/>
  <c r="E14" i="8"/>
  <c r="F146" i="8"/>
  <c r="E122" i="8"/>
  <c r="F122" i="8"/>
  <c r="B98" i="8"/>
  <c r="A98" i="8" s="1"/>
  <c r="F138" i="8"/>
  <c r="F106" i="8"/>
  <c r="B138" i="8"/>
  <c r="A138" i="8" s="1"/>
  <c r="E14" i="11"/>
  <c r="E162" i="8"/>
  <c r="E132" i="8"/>
  <c r="B116" i="8"/>
  <c r="A116" i="8" s="1"/>
  <c r="B132" i="8"/>
  <c r="A132" i="8" s="1"/>
  <c r="E76" i="8"/>
  <c r="E42" i="8"/>
  <c r="E108" i="8"/>
  <c r="F103" i="8"/>
  <c r="B42" i="8"/>
  <c r="A42" i="8" s="1"/>
  <c r="E19" i="11"/>
  <c r="E44" i="8"/>
  <c r="E164" i="8"/>
  <c r="F148" i="8"/>
  <c r="F28" i="8"/>
  <c r="E19" i="8"/>
  <c r="E163" i="8"/>
  <c r="E116" i="8"/>
  <c r="E29" i="8"/>
  <c r="F128" i="8"/>
  <c r="E112" i="8"/>
  <c r="E72" i="8"/>
  <c r="E40" i="8"/>
  <c r="F16" i="8"/>
  <c r="E104" i="8"/>
  <c r="B60" i="8"/>
  <c r="A60" i="8" s="1"/>
  <c r="B36" i="8"/>
  <c r="A36" i="8" s="1"/>
  <c r="F24" i="8"/>
  <c r="F15" i="11"/>
  <c r="E17" i="11"/>
  <c r="F18" i="11"/>
  <c r="F13" i="11"/>
  <c r="F20" i="11"/>
  <c r="F16" i="11"/>
  <c r="F12" i="11"/>
  <c r="E37" i="8"/>
  <c r="B135" i="8"/>
  <c r="A135" i="8" s="1"/>
  <c r="E119" i="8"/>
  <c r="E103" i="8"/>
  <c r="F151" i="8"/>
  <c r="E23" i="8"/>
  <c r="F73" i="8"/>
  <c r="B37" i="8"/>
  <c r="A37" i="8" s="1"/>
  <c r="B164" i="8"/>
  <c r="A164" i="8" s="1"/>
  <c r="E148" i="8"/>
  <c r="E128" i="8"/>
  <c r="B104" i="8"/>
  <c r="A104" i="8" s="1"/>
  <c r="E80" i="8"/>
  <c r="E48" i="8"/>
  <c r="B40" i="8"/>
  <c r="A40" i="8" s="1"/>
  <c r="E16" i="8"/>
  <c r="F57" i="8"/>
  <c r="F170" i="8"/>
  <c r="B166" i="8"/>
  <c r="A166" i="8" s="1"/>
  <c r="F154" i="8"/>
  <c r="B154" i="8"/>
  <c r="A154" i="8" s="1"/>
  <c r="F147" i="8"/>
  <c r="F144" i="8"/>
  <c r="B144" i="8"/>
  <c r="A144" i="8" s="1"/>
  <c r="F135" i="8"/>
  <c r="F134" i="8"/>
  <c r="B134" i="8"/>
  <c r="A134" i="8" s="1"/>
  <c r="B131" i="8"/>
  <c r="A131" i="8" s="1"/>
  <c r="B130" i="8"/>
  <c r="A130" i="8" s="1"/>
  <c r="F119" i="8"/>
  <c r="F118" i="8"/>
  <c r="B118" i="8"/>
  <c r="A118" i="8" s="1"/>
  <c r="B115" i="8"/>
  <c r="A115" i="8" s="1"/>
  <c r="B100" i="8"/>
  <c r="A100" i="8" s="1"/>
  <c r="B97" i="8"/>
  <c r="A97" i="8" s="1"/>
  <c r="B96" i="8"/>
  <c r="A96" i="8" s="1"/>
  <c r="F92" i="8"/>
  <c r="B92" i="8"/>
  <c r="A92" i="8" s="1"/>
  <c r="B89" i="8"/>
  <c r="A89" i="8" s="1"/>
  <c r="B81" i="8"/>
  <c r="A81" i="8" s="1"/>
  <c r="B65" i="8"/>
  <c r="A65" i="8" s="1"/>
  <c r="B64" i="8"/>
  <c r="A64" i="8" s="1"/>
  <c r="B49" i="8"/>
  <c r="A49" i="8" s="1"/>
  <c r="F41" i="8"/>
  <c r="F32" i="8"/>
  <c r="B32" i="8"/>
  <c r="A32" i="8" s="1"/>
  <c r="B26" i="8"/>
  <c r="A26" i="8" s="1"/>
  <c r="B18" i="8"/>
  <c r="A18" i="8" s="1"/>
  <c r="F166" i="8"/>
  <c r="E160" i="8"/>
  <c r="B156" i="8"/>
  <c r="A156" i="8" s="1"/>
  <c r="B151" i="8"/>
  <c r="A151" i="8" s="1"/>
  <c r="F140" i="8"/>
  <c r="F131" i="8"/>
  <c r="F130" i="8"/>
  <c r="F115" i="8"/>
  <c r="F112" i="8"/>
  <c r="F100" i="8"/>
  <c r="F97" i="8"/>
  <c r="F96" i="8"/>
  <c r="B94" i="8"/>
  <c r="A94" i="8" s="1"/>
  <c r="F89" i="8"/>
  <c r="F88" i="8"/>
  <c r="B88" i="8"/>
  <c r="A88" i="8" s="1"/>
  <c r="F86" i="8"/>
  <c r="B86" i="8"/>
  <c r="A86" i="8" s="1"/>
  <c r="E82" i="8"/>
  <c r="F81" i="8"/>
  <c r="B78" i="8"/>
  <c r="A78" i="8" s="1"/>
  <c r="F70" i="8"/>
  <c r="B70" i="8"/>
  <c r="A70" i="8" s="1"/>
  <c r="E66" i="8"/>
  <c r="F65" i="8"/>
  <c r="F64" i="8"/>
  <c r="B62" i="8"/>
  <c r="A62" i="8" s="1"/>
  <c r="F54" i="8"/>
  <c r="B54" i="8"/>
  <c r="A54" i="8" s="1"/>
  <c r="E50" i="8"/>
  <c r="F49" i="8"/>
  <c r="B46" i="8"/>
  <c r="A46" i="8" s="1"/>
  <c r="B45" i="8"/>
  <c r="A45" i="8" s="1"/>
  <c r="B34" i="8"/>
  <c r="A34" i="8" s="1"/>
  <c r="F26" i="8"/>
  <c r="F20" i="8"/>
  <c r="B20" i="8"/>
  <c r="A20" i="8" s="1"/>
  <c r="F18" i="8"/>
  <c r="F78" i="8"/>
  <c r="F46" i="8"/>
  <c r="F45" i="8"/>
  <c r="F34" i="8"/>
  <c r="B28" i="8"/>
  <c r="A28" i="8" s="1"/>
  <c r="B22" i="8"/>
  <c r="A22" i="8" s="1"/>
  <c r="B14" i="8"/>
  <c r="A14" i="8" s="1"/>
  <c r="E38" i="8"/>
  <c r="B38" i="8"/>
  <c r="A38" i="8" s="1"/>
  <c r="F38" i="8"/>
  <c r="E33" i="8"/>
  <c r="F33" i="8"/>
  <c r="B33" i="8"/>
  <c r="A33" i="8" s="1"/>
  <c r="F172" i="8"/>
  <c r="B172" i="8"/>
  <c r="A172" i="8" s="1"/>
  <c r="E170" i="8"/>
  <c r="B168" i="8"/>
  <c r="A168" i="8" s="1"/>
  <c r="F163" i="8"/>
  <c r="F162" i="8"/>
  <c r="F156" i="8"/>
  <c r="B152" i="8"/>
  <c r="A152" i="8" s="1"/>
  <c r="F152" i="8"/>
  <c r="E143" i="8"/>
  <c r="F143" i="8"/>
  <c r="B142" i="8"/>
  <c r="A142" i="8" s="1"/>
  <c r="F142" i="8"/>
  <c r="B124" i="8"/>
  <c r="A124" i="8" s="1"/>
  <c r="B114" i="8"/>
  <c r="A114" i="8" s="1"/>
  <c r="F108" i="8"/>
  <c r="F102" i="8"/>
  <c r="F94" i="8"/>
  <c r="F80" i="8"/>
  <c r="E69" i="8"/>
  <c r="F69" i="8"/>
  <c r="F62" i="8"/>
  <c r="E58" i="8"/>
  <c r="B58" i="8"/>
  <c r="A58" i="8" s="1"/>
  <c r="F58" i="8"/>
  <c r="F48" i="8"/>
  <c r="E21" i="8"/>
  <c r="F21" i="8"/>
  <c r="B21" i="8"/>
  <c r="A21" i="8" s="1"/>
  <c r="E120" i="8"/>
  <c r="B120" i="8"/>
  <c r="A120" i="8" s="1"/>
  <c r="F120" i="8"/>
  <c r="E99" i="8"/>
  <c r="F99" i="8"/>
  <c r="B99" i="8"/>
  <c r="A99" i="8" s="1"/>
  <c r="E77" i="8"/>
  <c r="F77" i="8"/>
  <c r="B77" i="8"/>
  <c r="A77" i="8" s="1"/>
  <c r="E68" i="8"/>
  <c r="B68" i="8"/>
  <c r="A68" i="8" s="1"/>
  <c r="F68" i="8"/>
  <c r="F168" i="8"/>
  <c r="E159" i="8"/>
  <c r="F159" i="8"/>
  <c r="B158" i="8"/>
  <c r="A158" i="8" s="1"/>
  <c r="F158" i="8"/>
  <c r="E139" i="8"/>
  <c r="B139" i="8"/>
  <c r="A139" i="8" s="1"/>
  <c r="F124" i="8"/>
  <c r="F114" i="8"/>
  <c r="E110" i="8"/>
  <c r="B110" i="8"/>
  <c r="A110" i="8" s="1"/>
  <c r="F110" i="8"/>
  <c r="E107" i="8"/>
  <c r="F107" i="8"/>
  <c r="B107" i="8"/>
  <c r="A107" i="8" s="1"/>
  <c r="E93" i="8"/>
  <c r="F93" i="8"/>
  <c r="B93" i="8"/>
  <c r="A93" i="8" s="1"/>
  <c r="E84" i="8"/>
  <c r="B84" i="8"/>
  <c r="A84" i="8" s="1"/>
  <c r="F84" i="8"/>
  <c r="E61" i="8"/>
  <c r="F61" i="8"/>
  <c r="B61" i="8"/>
  <c r="A61" i="8" s="1"/>
  <c r="E52" i="8"/>
  <c r="B52" i="8"/>
  <c r="A52" i="8" s="1"/>
  <c r="F52" i="8"/>
  <c r="B136" i="8"/>
  <c r="A136" i="8" s="1"/>
  <c r="F136" i="8"/>
  <c r="E127" i="8"/>
  <c r="F127" i="8"/>
  <c r="F160" i="8"/>
  <c r="B159" i="8"/>
  <c r="A159" i="8" s="1"/>
  <c r="E155" i="8"/>
  <c r="B155" i="8"/>
  <c r="A155" i="8" s="1"/>
  <c r="F150" i="8"/>
  <c r="B147" i="8"/>
  <c r="A147" i="8" s="1"/>
  <c r="B146" i="8"/>
  <c r="A146" i="8" s="1"/>
  <c r="B140" i="8"/>
  <c r="A140" i="8" s="1"/>
  <c r="E126" i="8"/>
  <c r="B126" i="8"/>
  <c r="A126" i="8" s="1"/>
  <c r="F126" i="8"/>
  <c r="E123" i="8"/>
  <c r="F123" i="8"/>
  <c r="B123" i="8"/>
  <c r="A123" i="8" s="1"/>
  <c r="E111" i="8"/>
  <c r="F111" i="8"/>
  <c r="E90" i="8"/>
  <c r="B90" i="8"/>
  <c r="A90" i="8" s="1"/>
  <c r="F90" i="8"/>
  <c r="E85" i="8"/>
  <c r="F85" i="8"/>
  <c r="E74" i="8"/>
  <c r="B74" i="8"/>
  <c r="A74" i="8" s="1"/>
  <c r="F74" i="8"/>
  <c r="E53" i="8"/>
  <c r="F53" i="8"/>
  <c r="E25" i="8"/>
  <c r="F25" i="8"/>
  <c r="B25" i="8"/>
  <c r="A25" i="8" s="1"/>
  <c r="E17" i="8"/>
  <c r="F17" i="8"/>
  <c r="B17" i="8"/>
  <c r="A17" i="8" s="1"/>
  <c r="F82" i="8"/>
  <c r="F76" i="8"/>
  <c r="B73" i="8"/>
  <c r="A73" i="8" s="1"/>
  <c r="F66" i="8"/>
  <c r="F60" i="8"/>
  <c r="B57" i="8"/>
  <c r="A57" i="8" s="1"/>
  <c r="F50" i="8"/>
  <c r="F44" i="8"/>
  <c r="B41" i="8"/>
  <c r="A41" i="8" s="1"/>
  <c r="F36" i="8"/>
  <c r="B29" i="8"/>
  <c r="A29" i="8" s="1"/>
  <c r="B23" i="8"/>
  <c r="A23" i="8" s="1"/>
  <c r="B19" i="8"/>
  <c r="A19" i="8" s="1"/>
  <c r="B15" i="8"/>
  <c r="A15" i="8" s="1"/>
  <c r="E91" i="8"/>
  <c r="F91" i="8"/>
  <c r="E75" i="8"/>
  <c r="F75" i="8"/>
  <c r="E43" i="8"/>
  <c r="F43" i="8"/>
  <c r="B165" i="8"/>
  <c r="A165" i="8" s="1"/>
  <c r="B141" i="8"/>
  <c r="A141" i="8" s="1"/>
  <c r="B137" i="8"/>
  <c r="A137" i="8" s="1"/>
  <c r="B121" i="8"/>
  <c r="A121" i="8" s="1"/>
  <c r="B109" i="8"/>
  <c r="A109" i="8" s="1"/>
  <c r="B105" i="8"/>
  <c r="A105" i="8" s="1"/>
  <c r="B101" i="8"/>
  <c r="A101" i="8" s="1"/>
  <c r="E95" i="8"/>
  <c r="F95" i="8"/>
  <c r="B91" i="8"/>
  <c r="A91" i="8" s="1"/>
  <c r="E79" i="8"/>
  <c r="F79" i="8"/>
  <c r="B75" i="8"/>
  <c r="A75" i="8" s="1"/>
  <c r="E63" i="8"/>
  <c r="F63" i="8"/>
  <c r="E47" i="8"/>
  <c r="F47" i="8"/>
  <c r="B43" i="8"/>
  <c r="A43" i="8" s="1"/>
  <c r="E31" i="8"/>
  <c r="F31" i="8"/>
  <c r="F171" i="8"/>
  <c r="B171" i="8"/>
  <c r="A171" i="8" s="1"/>
  <c r="F169" i="8"/>
  <c r="B169" i="8"/>
  <c r="A169" i="8" s="1"/>
  <c r="F167" i="8"/>
  <c r="B167" i="8"/>
  <c r="A167" i="8" s="1"/>
  <c r="F165" i="8"/>
  <c r="F161" i="8"/>
  <c r="F157" i="8"/>
  <c r="F153" i="8"/>
  <c r="F149" i="8"/>
  <c r="F145" i="8"/>
  <c r="F141" i="8"/>
  <c r="F137" i="8"/>
  <c r="F133" i="8"/>
  <c r="F129" i="8"/>
  <c r="F125" i="8"/>
  <c r="F121" i="8"/>
  <c r="F117" i="8"/>
  <c r="F113" i="8"/>
  <c r="F109" i="8"/>
  <c r="F105" i="8"/>
  <c r="F101" i="8"/>
  <c r="B95" i="8"/>
  <c r="A95" i="8" s="1"/>
  <c r="E83" i="8"/>
  <c r="F83" i="8"/>
  <c r="B79" i="8"/>
  <c r="A79" i="8" s="1"/>
  <c r="E67" i="8"/>
  <c r="F67" i="8"/>
  <c r="B63" i="8"/>
  <c r="A63" i="8" s="1"/>
  <c r="E51" i="8"/>
  <c r="F51" i="8"/>
  <c r="B47" i="8"/>
  <c r="A47" i="8" s="1"/>
  <c r="E35" i="8"/>
  <c r="F35" i="8"/>
  <c r="B31" i="8"/>
  <c r="A31" i="8" s="1"/>
  <c r="E59" i="8"/>
  <c r="F59" i="8"/>
  <c r="E27" i="8"/>
  <c r="F27" i="8"/>
  <c r="B161" i="8"/>
  <c r="A161" i="8" s="1"/>
  <c r="B157" i="8"/>
  <c r="A157" i="8" s="1"/>
  <c r="B153" i="8"/>
  <c r="A153" i="8" s="1"/>
  <c r="B149" i="8"/>
  <c r="A149" i="8" s="1"/>
  <c r="B145" i="8"/>
  <c r="A145" i="8" s="1"/>
  <c r="B133" i="8"/>
  <c r="A133" i="8" s="1"/>
  <c r="B129" i="8"/>
  <c r="A129" i="8" s="1"/>
  <c r="B125" i="8"/>
  <c r="A125" i="8" s="1"/>
  <c r="B117" i="8"/>
  <c r="A117" i="8" s="1"/>
  <c r="B113" i="8"/>
  <c r="A113" i="8" s="1"/>
  <c r="E87" i="8"/>
  <c r="F87" i="8"/>
  <c r="E71" i="8"/>
  <c r="F71" i="8"/>
  <c r="E55" i="8"/>
  <c r="F55" i="8"/>
  <c r="E39" i="8"/>
  <c r="F39" i="8"/>
  <c r="C7" i="10" l="1"/>
  <c r="D16" i="10" l="1"/>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13" i="10"/>
  <c r="D14" i="10" s="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A11" i="11"/>
  <c r="A12" i="11"/>
  <c r="A13" i="11"/>
  <c r="A14" i="11"/>
  <c r="A15" i="11"/>
  <c r="A16" i="11"/>
  <c r="A17" i="11"/>
  <c r="A18" i="11"/>
  <c r="A19" i="11"/>
  <c r="A20" i="11"/>
  <c r="A21" i="11"/>
  <c r="E21" i="11" s="1"/>
  <c r="A22" i="11"/>
  <c r="A23" i="11"/>
  <c r="A24" i="11"/>
  <c r="E24" i="11" s="1"/>
  <c r="A25" i="11"/>
  <c r="E25" i="11" s="1"/>
  <c r="A26" i="11"/>
  <c r="A27" i="11"/>
  <c r="A28" i="11"/>
  <c r="E28" i="11" s="1"/>
  <c r="A29" i="11"/>
  <c r="E29" i="11" s="1"/>
  <c r="A30" i="11"/>
  <c r="A31" i="11"/>
  <c r="A32" i="11"/>
  <c r="E32" i="11" s="1"/>
  <c r="A33" i="11"/>
  <c r="E33" i="11" s="1"/>
  <c r="A34" i="11"/>
  <c r="A35" i="11"/>
  <c r="A36" i="11"/>
  <c r="E36" i="11" s="1"/>
  <c r="A37" i="11"/>
  <c r="E37" i="11" s="1"/>
  <c r="A38" i="11"/>
  <c r="A39" i="11"/>
  <c r="A40" i="11"/>
  <c r="E40" i="11" s="1"/>
  <c r="A41" i="11"/>
  <c r="E41" i="11" s="1"/>
  <c r="A42" i="11"/>
  <c r="A43" i="11"/>
  <c r="A44" i="11"/>
  <c r="E44" i="11" s="1"/>
  <c r="A45" i="11"/>
  <c r="E45" i="11" s="1"/>
  <c r="A46" i="11"/>
  <c r="A47" i="11"/>
  <c r="A48" i="11"/>
  <c r="E48" i="11" s="1"/>
  <c r="A49" i="11"/>
  <c r="E49" i="11" s="1"/>
  <c r="A50" i="11"/>
  <c r="A51" i="11"/>
  <c r="A52" i="11"/>
  <c r="E52" i="11" s="1"/>
  <c r="A53" i="11"/>
  <c r="E53" i="11" s="1"/>
  <c r="A54" i="11"/>
  <c r="A55" i="11"/>
  <c r="A56" i="11"/>
  <c r="E56" i="11" s="1"/>
  <c r="A57" i="11"/>
  <c r="E57" i="11" s="1"/>
  <c r="A58" i="11"/>
  <c r="A59" i="11"/>
  <c r="A60" i="11"/>
  <c r="E60" i="11" s="1"/>
  <c r="A61" i="11"/>
  <c r="E61" i="11" s="1"/>
  <c r="A62" i="11"/>
  <c r="A63" i="11"/>
  <c r="A64" i="11"/>
  <c r="E64" i="11" s="1"/>
  <c r="A65" i="11"/>
  <c r="E65" i="11" s="1"/>
  <c r="A66" i="11"/>
  <c r="A67" i="11"/>
  <c r="A68" i="11"/>
  <c r="E68" i="11" s="1"/>
  <c r="A69" i="11"/>
  <c r="E69" i="11" s="1"/>
  <c r="A70" i="11"/>
  <c r="A71" i="11"/>
  <c r="A72" i="11"/>
  <c r="E72" i="11" s="1"/>
  <c r="A73" i="11"/>
  <c r="E73" i="11" s="1"/>
  <c r="A74" i="11"/>
  <c r="A75" i="11"/>
  <c r="A76" i="11"/>
  <c r="E76" i="11" s="1"/>
  <c r="A77" i="11"/>
  <c r="E77" i="11" s="1"/>
  <c r="A78" i="11"/>
  <c r="A79" i="11"/>
  <c r="A80" i="11"/>
  <c r="E80" i="11" s="1"/>
  <c r="A81" i="11"/>
  <c r="E81" i="11" s="1"/>
  <c r="A82" i="11"/>
  <c r="A83" i="11"/>
  <c r="A84" i="11"/>
  <c r="E84" i="11" s="1"/>
  <c r="A85" i="11"/>
  <c r="E85" i="11" s="1"/>
  <c r="A86" i="11"/>
  <c r="A87" i="11"/>
  <c r="A88" i="11"/>
  <c r="E88" i="11" s="1"/>
  <c r="A89" i="11"/>
  <c r="E89" i="11" s="1"/>
  <c r="A90" i="11"/>
  <c r="A91" i="11"/>
  <c r="A92" i="11"/>
  <c r="E92" i="11" s="1"/>
  <c r="A93" i="11"/>
  <c r="E93" i="11" s="1"/>
  <c r="A94" i="11"/>
  <c r="A95" i="11"/>
  <c r="A96" i="11"/>
  <c r="E96" i="11" s="1"/>
  <c r="A97" i="11"/>
  <c r="E97" i="11" s="1"/>
  <c r="A98" i="11"/>
  <c r="A99" i="11"/>
  <c r="A100" i="11"/>
  <c r="E100" i="11" s="1"/>
  <c r="A101" i="11"/>
  <c r="E101" i="11" s="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0" i="11"/>
  <c r="A101" i="7"/>
  <c r="A102" i="7"/>
  <c r="A103" i="7"/>
  <c r="A104" i="7"/>
  <c r="A105" i="7"/>
  <c r="A106" i="7"/>
  <c r="A108" i="7"/>
  <c r="A109" i="7"/>
  <c r="B109" i="7" s="1"/>
  <c r="A110" i="7"/>
  <c r="A111" i="7"/>
  <c r="A112" i="7"/>
  <c r="A113" i="7"/>
  <c r="A114" i="7"/>
  <c r="A115" i="7"/>
  <c r="A116" i="7"/>
  <c r="A117" i="7"/>
  <c r="A118" i="7"/>
  <c r="A119" i="7"/>
  <c r="A120" i="7"/>
  <c r="A121" i="7"/>
  <c r="B121" i="7" s="1"/>
  <c r="A122" i="7"/>
  <c r="A123" i="7"/>
  <c r="A124" i="7"/>
  <c r="A125" i="7"/>
  <c r="A126" i="7"/>
  <c r="A127" i="7"/>
  <c r="A128" i="7"/>
  <c r="A129" i="7"/>
  <c r="A130" i="7"/>
  <c r="A131" i="7"/>
  <c r="A132" i="7"/>
  <c r="A133" i="7"/>
  <c r="A134" i="7"/>
  <c r="A135" i="7"/>
  <c r="A136" i="7"/>
  <c r="A137" i="7"/>
  <c r="A138" i="7"/>
  <c r="A139" i="7"/>
  <c r="A140" i="7"/>
  <c r="A141" i="7"/>
  <c r="B141" i="7" s="1"/>
  <c r="A142" i="7"/>
  <c r="A143" i="7"/>
  <c r="A144" i="7"/>
  <c r="A145" i="7"/>
  <c r="A146" i="7"/>
  <c r="A147" i="7"/>
  <c r="A148" i="7"/>
  <c r="A149" i="7"/>
  <c r="A150" i="7"/>
  <c r="A151" i="7"/>
  <c r="A152" i="7"/>
  <c r="A153" i="7"/>
  <c r="A154" i="7"/>
  <c r="A155" i="7"/>
  <c r="A156" i="7"/>
  <c r="A157" i="7"/>
  <c r="A158" i="7"/>
  <c r="A160" i="7"/>
  <c r="A161" i="7"/>
  <c r="A162" i="7"/>
  <c r="A163" i="7"/>
  <c r="A164" i="7"/>
  <c r="A165" i="7"/>
  <c r="A166" i="7"/>
  <c r="A167" i="7"/>
  <c r="A168" i="7"/>
  <c r="A169" i="7"/>
  <c r="A170" i="7"/>
  <c r="A171" i="7"/>
  <c r="A172" i="7"/>
  <c r="A173" i="7"/>
  <c r="A174" i="7"/>
  <c r="A175" i="7"/>
  <c r="A176" i="7"/>
  <c r="A177" i="7"/>
  <c r="A178" i="7"/>
  <c r="A179" i="7"/>
  <c r="A180" i="7"/>
  <c r="A181" i="7"/>
  <c r="C182" i="7"/>
  <c r="A182" i="7" s="1"/>
  <c r="C183" i="7"/>
  <c r="A183" i="7" s="1"/>
  <c r="C184" i="7"/>
  <c r="A184" i="7" s="1"/>
  <c r="C185" i="7"/>
  <c r="A185" i="7" s="1"/>
  <c r="C186" i="7"/>
  <c r="A186" i="7" s="1"/>
  <c r="C187" i="7"/>
  <c r="A187" i="7" s="1"/>
  <c r="C188" i="7"/>
  <c r="A188" i="7" s="1"/>
  <c r="C189" i="7"/>
  <c r="A189" i="7" s="1"/>
  <c r="C190" i="7"/>
  <c r="A190" i="7" s="1"/>
  <c r="C191" i="7"/>
  <c r="A191" i="7" s="1"/>
  <c r="C192" i="7"/>
  <c r="A192" i="7" s="1"/>
  <c r="C193" i="7"/>
  <c r="A193" i="7" s="1"/>
  <c r="C194" i="7"/>
  <c r="A194" i="7" s="1"/>
  <c r="C195" i="7"/>
  <c r="A195" i="7" s="1"/>
  <c r="C196" i="7"/>
  <c r="A196" i="7" s="1"/>
  <c r="C197" i="7"/>
  <c r="A197" i="7" s="1"/>
  <c r="C198" i="7"/>
  <c r="A198" i="7" s="1"/>
  <c r="C199" i="7"/>
  <c r="A199" i="7" s="1"/>
  <c r="C200" i="7"/>
  <c r="A200" i="7" s="1"/>
  <c r="C201" i="7"/>
  <c r="A201" i="7" s="1"/>
  <c r="C202" i="7"/>
  <c r="A202" i="7" s="1"/>
  <c r="C203" i="7"/>
  <c r="A203" i="7" s="1"/>
  <c r="C204" i="7"/>
  <c r="A204" i="7" s="1"/>
  <c r="C205" i="7"/>
  <c r="A205" i="7" s="1"/>
  <c r="C206" i="7"/>
  <c r="A206" i="7" s="1"/>
  <c r="C207" i="7"/>
  <c r="A207" i="7" s="1"/>
  <c r="C208" i="7"/>
  <c r="A208" i="7" s="1"/>
  <c r="C209" i="7"/>
  <c r="A209" i="7" s="1"/>
  <c r="C210" i="7"/>
  <c r="A210" i="7" s="1"/>
  <c r="C211" i="7"/>
  <c r="A211" i="7" s="1"/>
  <c r="C212" i="7"/>
  <c r="A212" i="7" s="1"/>
  <c r="C213" i="7"/>
  <c r="A213" i="7" s="1"/>
  <c r="C214" i="7"/>
  <c r="A214" i="7" s="1"/>
  <c r="C215" i="7"/>
  <c r="A215" i="7" s="1"/>
  <c r="C216" i="7"/>
  <c r="A216" i="7" s="1"/>
  <c r="C217" i="7"/>
  <c r="A217" i="7" s="1"/>
  <c r="C218" i="7"/>
  <c r="A218" i="7" s="1"/>
  <c r="C219" i="7"/>
  <c r="A219" i="7" s="1"/>
  <c r="C220" i="7"/>
  <c r="A220" i="7" s="1"/>
  <c r="C221" i="7"/>
  <c r="A221" i="7" s="1"/>
  <c r="C222" i="7"/>
  <c r="A222" i="7" s="1"/>
  <c r="C223" i="7"/>
  <c r="A223" i="7" s="1"/>
  <c r="C224" i="7"/>
  <c r="A224" i="7" s="1"/>
  <c r="C225" i="7"/>
  <c r="A225" i="7" s="1"/>
  <c r="C226" i="7"/>
  <c r="A226" i="7" s="1"/>
  <c r="C227" i="7"/>
  <c r="A227" i="7" s="1"/>
  <c r="C228" i="7"/>
  <c r="A228" i="7" s="1"/>
  <c r="C229" i="7"/>
  <c r="A229" i="7" s="1"/>
  <c r="C230" i="7"/>
  <c r="A230" i="7" s="1"/>
  <c r="C231" i="7"/>
  <c r="A231" i="7" s="1"/>
  <c r="C232" i="7"/>
  <c r="A232" i="7" s="1"/>
  <c r="C233" i="7"/>
  <c r="A233" i="7" s="1"/>
  <c r="C234" i="7"/>
  <c r="A234" i="7" s="1"/>
  <c r="C235" i="7"/>
  <c r="A235" i="7" s="1"/>
  <c r="C236" i="7"/>
  <c r="A236" i="7" s="1"/>
  <c r="C237" i="7"/>
  <c r="A237" i="7" s="1"/>
  <c r="C238" i="7"/>
  <c r="A238" i="7" s="1"/>
  <c r="C239" i="7"/>
  <c r="A239" i="7" s="1"/>
  <c r="C240" i="7"/>
  <c r="A240" i="7" s="1"/>
  <c r="C241" i="7"/>
  <c r="A241" i="7" s="1"/>
  <c r="C242" i="7"/>
  <c r="A242" i="7" s="1"/>
  <c r="C243" i="7"/>
  <c r="A243" i="7" s="1"/>
  <c r="C244" i="7"/>
  <c r="A244" i="7" s="1"/>
  <c r="C245" i="7"/>
  <c r="A245" i="7" s="1"/>
  <c r="C246" i="7"/>
  <c r="A246" i="7" s="1"/>
  <c r="C247" i="7"/>
  <c r="A247" i="7" s="1"/>
  <c r="C248" i="7"/>
  <c r="A248" i="7" s="1"/>
  <c r="C249" i="7"/>
  <c r="A249" i="7" s="1"/>
  <c r="C250" i="7"/>
  <c r="A250" i="7" s="1"/>
  <c r="C251" i="7"/>
  <c r="A251" i="7" s="1"/>
  <c r="C252" i="7"/>
  <c r="A252" i="7" s="1"/>
  <c r="C253" i="7"/>
  <c r="A253" i="7" s="1"/>
  <c r="C254" i="7"/>
  <c r="A254" i="7" s="1"/>
  <c r="C255" i="7"/>
  <c r="A255" i="7" s="1"/>
  <c r="C256" i="7"/>
  <c r="A256" i="7" s="1"/>
  <c r="C257" i="7"/>
  <c r="A257" i="7" s="1"/>
  <c r="C258" i="7"/>
  <c r="A258" i="7" s="1"/>
  <c r="C259" i="7"/>
  <c r="A259" i="7" s="1"/>
  <c r="C260" i="7"/>
  <c r="A260" i="7" s="1"/>
  <c r="C261" i="7"/>
  <c r="A261" i="7" s="1"/>
  <c r="C262" i="7"/>
  <c r="A262" i="7" s="1"/>
  <c r="C263" i="7"/>
  <c r="A263" i="7" s="1"/>
  <c r="C264" i="7"/>
  <c r="A264" i="7" s="1"/>
  <c r="C265" i="7"/>
  <c r="A265" i="7" s="1"/>
  <c r="C266" i="7"/>
  <c r="A266" i="7" s="1"/>
  <c r="C267" i="7"/>
  <c r="A267" i="7" s="1"/>
  <c r="C268" i="7"/>
  <c r="A268" i="7" s="1"/>
  <c r="C269" i="7"/>
  <c r="A269" i="7" s="1"/>
  <c r="C270" i="7"/>
  <c r="A270" i="7" s="1"/>
  <c r="C271" i="7"/>
  <c r="A271" i="7" s="1"/>
  <c r="C272" i="7"/>
  <c r="A272" i="7" s="1"/>
  <c r="C273" i="7"/>
  <c r="A273" i="7" s="1"/>
  <c r="C274" i="7"/>
  <c r="A274" i="7" s="1"/>
  <c r="C275" i="7"/>
  <c r="A275" i="7" s="1"/>
  <c r="C276" i="7"/>
  <c r="A276" i="7" s="1"/>
  <c r="C277" i="7"/>
  <c r="A277" i="7" s="1"/>
  <c r="C278" i="7"/>
  <c r="A278" i="7" s="1"/>
  <c r="C279" i="7"/>
  <c r="A279" i="7" s="1"/>
  <c r="C280" i="7"/>
  <c r="A280" i="7" s="1"/>
  <c r="C281" i="7"/>
  <c r="A281" i="7" s="1"/>
  <c r="C282" i="7"/>
  <c r="A282" i="7" s="1"/>
  <c r="C283" i="7"/>
  <c r="A283" i="7" s="1"/>
  <c r="C284" i="7"/>
  <c r="A284" i="7" s="1"/>
  <c r="C285" i="7"/>
  <c r="A285" i="7" s="1"/>
  <c r="C286" i="7"/>
  <c r="A286" i="7" s="1"/>
  <c r="C287" i="7"/>
  <c r="A287" i="7" s="1"/>
  <c r="C288" i="7"/>
  <c r="A288" i="7" s="1"/>
  <c r="C289" i="7"/>
  <c r="A289" i="7" s="1"/>
  <c r="C290" i="7"/>
  <c r="A290" i="7" s="1"/>
  <c r="C291" i="7"/>
  <c r="A291" i="7" s="1"/>
  <c r="C292" i="7"/>
  <c r="A292" i="7" s="1"/>
  <c r="C293" i="7"/>
  <c r="A293" i="7" s="1"/>
  <c r="C294" i="7"/>
  <c r="A294" i="7" s="1"/>
  <c r="C295" i="7"/>
  <c r="A295" i="7" s="1"/>
  <c r="C296" i="7"/>
  <c r="A296" i="7" s="1"/>
  <c r="C297" i="7"/>
  <c r="A297" i="7" s="1"/>
  <c r="C298" i="7"/>
  <c r="A298" i="7" s="1"/>
  <c r="C299" i="7"/>
  <c r="A299" i="7" s="1"/>
  <c r="C300" i="7"/>
  <c r="A300" i="7" s="1"/>
  <c r="C301" i="7"/>
  <c r="A301" i="7" s="1"/>
  <c r="C302" i="7"/>
  <c r="A302" i="7" s="1"/>
  <c r="C303" i="7"/>
  <c r="A303" i="7" s="1"/>
  <c r="C304" i="7"/>
  <c r="A304" i="7" s="1"/>
  <c r="C305" i="7"/>
  <c r="A305" i="7" s="1"/>
  <c r="C306" i="7"/>
  <c r="A306" i="7" s="1"/>
  <c r="C307" i="7"/>
  <c r="A307" i="7" s="1"/>
  <c r="C308" i="7"/>
  <c r="A308" i="7" s="1"/>
  <c r="C309" i="7"/>
  <c r="A309" i="7" s="1"/>
  <c r="C310" i="7"/>
  <c r="A310" i="7" s="1"/>
  <c r="C311" i="7"/>
  <c r="A311" i="7" s="1"/>
  <c r="C312" i="7"/>
  <c r="A312" i="7" s="1"/>
  <c r="C313" i="7"/>
  <c r="A313" i="7" s="1"/>
  <c r="C314" i="7"/>
  <c r="A314" i="7" s="1"/>
  <c r="C315" i="7"/>
  <c r="A315" i="7" s="1"/>
  <c r="C316" i="7"/>
  <c r="A316" i="7" s="1"/>
  <c r="C317" i="7"/>
  <c r="A317" i="7" s="1"/>
  <c r="C318" i="7"/>
  <c r="A318" i="7" s="1"/>
  <c r="C319" i="7"/>
  <c r="A319" i="7" s="1"/>
  <c r="C320" i="7"/>
  <c r="A320" i="7" s="1"/>
  <c r="C321" i="7"/>
  <c r="A321" i="7" s="1"/>
  <c r="C322" i="7"/>
  <c r="A322" i="7" s="1"/>
  <c r="C323" i="7"/>
  <c r="A323" i="7" s="1"/>
  <c r="C324" i="7"/>
  <c r="A324" i="7" s="1"/>
  <c r="C325" i="7"/>
  <c r="A325" i="7" s="1"/>
  <c r="C326" i="7"/>
  <c r="A326" i="7" s="1"/>
  <c r="C327" i="7"/>
  <c r="A327" i="7" s="1"/>
  <c r="C328" i="7"/>
  <c r="A328" i="7" s="1"/>
  <c r="C329" i="7"/>
  <c r="A329" i="7" s="1"/>
  <c r="C330" i="7"/>
  <c r="A330" i="7" s="1"/>
  <c r="C331" i="7"/>
  <c r="A331" i="7" s="1"/>
  <c r="C332" i="7"/>
  <c r="A332" i="7" s="1"/>
  <c r="C333" i="7"/>
  <c r="A333" i="7" s="1"/>
  <c r="C334" i="7"/>
  <c r="A334" i="7" s="1"/>
  <c r="C335" i="7"/>
  <c r="A335" i="7" s="1"/>
  <c r="C336" i="7"/>
  <c r="A336" i="7" s="1"/>
  <c r="C337" i="7"/>
  <c r="A337" i="7" s="1"/>
  <c r="C338" i="7"/>
  <c r="A338" i="7" s="1"/>
  <c r="C339" i="7"/>
  <c r="A339" i="7" s="1"/>
  <c r="C340" i="7"/>
  <c r="A340" i="7" s="1"/>
  <c r="C341" i="7"/>
  <c r="A341" i="7" s="1"/>
  <c r="C342" i="7"/>
  <c r="A342" i="7" s="1"/>
  <c r="C343" i="7"/>
  <c r="A343" i="7" s="1"/>
  <c r="C344" i="7"/>
  <c r="A344" i="7" s="1"/>
  <c r="C345" i="7"/>
  <c r="A345" i="7" s="1"/>
  <c r="C346" i="7"/>
  <c r="A346" i="7" s="1"/>
  <c r="C347" i="7"/>
  <c r="A347" i="7" s="1"/>
  <c r="C348" i="7"/>
  <c r="A348" i="7" s="1"/>
  <c r="C349" i="7"/>
  <c r="A349" i="7" s="1"/>
  <c r="C350" i="7"/>
  <c r="A350" i="7" s="1"/>
  <c r="C351" i="7"/>
  <c r="A351" i="7" s="1"/>
  <c r="C352" i="7"/>
  <c r="A352" i="7" s="1"/>
  <c r="C353" i="7"/>
  <c r="A353" i="7" s="1"/>
  <c r="C354" i="7"/>
  <c r="A354" i="7" s="1"/>
  <c r="C355" i="7"/>
  <c r="A355" i="7" s="1"/>
  <c r="C356" i="7"/>
  <c r="A356" i="7" s="1"/>
  <c r="C357" i="7"/>
  <c r="A357" i="7" s="1"/>
  <c r="C358" i="7"/>
  <c r="A358" i="7" s="1"/>
  <c r="C359" i="7"/>
  <c r="A359" i="7" s="1"/>
  <c r="C360" i="7"/>
  <c r="A360" i="7" s="1"/>
  <c r="C361" i="7"/>
  <c r="A361" i="7" s="1"/>
  <c r="C362" i="7"/>
  <c r="A362" i="7" s="1"/>
  <c r="C363" i="7"/>
  <c r="A363" i="7" s="1"/>
  <c r="C364" i="7"/>
  <c r="A364" i="7" s="1"/>
  <c r="C365" i="7"/>
  <c r="A365" i="7" s="1"/>
  <c r="C366" i="7"/>
  <c r="A366" i="7" s="1"/>
  <c r="C367" i="7"/>
  <c r="A367" i="7" s="1"/>
  <c r="C368" i="7"/>
  <c r="A368" i="7" s="1"/>
  <c r="C369" i="7"/>
  <c r="A369" i="7" s="1"/>
  <c r="C370" i="7"/>
  <c r="A370" i="7" s="1"/>
  <c r="C371" i="7"/>
  <c r="A371" i="7" s="1"/>
  <c r="C372" i="7"/>
  <c r="A372" i="7" s="1"/>
  <c r="C373" i="7"/>
  <c r="A373" i="7" s="1"/>
  <c r="C374" i="7"/>
  <c r="A374" i="7" s="1"/>
  <c r="C375" i="7"/>
  <c r="A375" i="7" s="1"/>
  <c r="C376" i="7"/>
  <c r="A376" i="7" s="1"/>
  <c r="C377" i="7"/>
  <c r="A377" i="7" s="1"/>
  <c r="C378" i="7"/>
  <c r="A378" i="7" s="1"/>
  <c r="C379" i="7"/>
  <c r="A379" i="7" s="1"/>
  <c r="C380" i="7"/>
  <c r="A380" i="7" s="1"/>
  <c r="C381" i="7"/>
  <c r="A381" i="7" s="1"/>
  <c r="C382" i="7"/>
  <c r="A382" i="7" s="1"/>
  <c r="C383" i="7"/>
  <c r="A383" i="7" s="1"/>
  <c r="C384" i="7"/>
  <c r="A384" i="7" s="1"/>
  <c r="C385" i="7"/>
  <c r="A385" i="7" s="1"/>
  <c r="C386" i="7"/>
  <c r="A386" i="7" s="1"/>
  <c r="C387" i="7"/>
  <c r="A387" i="7" s="1"/>
  <c r="C388" i="7"/>
  <c r="A388" i="7" s="1"/>
  <c r="C389" i="7"/>
  <c r="A389" i="7" s="1"/>
  <c r="C390" i="7"/>
  <c r="A390" i="7" s="1"/>
  <c r="C391" i="7"/>
  <c r="A391" i="7" s="1"/>
  <c r="C392" i="7"/>
  <c r="A392" i="7" s="1"/>
  <c r="C393" i="7"/>
  <c r="A393" i="7" s="1"/>
  <c r="C394" i="7"/>
  <c r="A394" i="7" s="1"/>
  <c r="C395" i="7"/>
  <c r="A395" i="7" s="1"/>
  <c r="C396" i="7"/>
  <c r="A396" i="7" s="1"/>
  <c r="C397" i="7"/>
  <c r="A397" i="7" s="1"/>
  <c r="C398" i="7"/>
  <c r="A398" i="7" s="1"/>
  <c r="C399" i="7"/>
  <c r="A399" i="7" s="1"/>
  <c r="C400" i="7"/>
  <c r="A400" i="7" s="1"/>
  <c r="C401" i="7"/>
  <c r="A401" i="7" s="1"/>
  <c r="C402" i="7"/>
  <c r="A402" i="7" s="1"/>
  <c r="C403" i="7"/>
  <c r="A403" i="7" s="1"/>
  <c r="C404" i="7"/>
  <c r="A404" i="7" s="1"/>
  <c r="C405" i="7"/>
  <c r="A405" i="7" s="1"/>
  <c r="C406" i="7"/>
  <c r="A406" i="7" s="1"/>
  <c r="C407" i="7"/>
  <c r="A407" i="7" s="1"/>
  <c r="C408" i="7"/>
  <c r="A408" i="7" s="1"/>
  <c r="C409" i="7"/>
  <c r="A409" i="7" s="1"/>
  <c r="C410" i="7"/>
  <c r="A410" i="7" s="1"/>
  <c r="C411" i="7"/>
  <c r="A411" i="7" s="1"/>
  <c r="C412" i="7"/>
  <c r="A412" i="7" s="1"/>
  <c r="C413" i="7"/>
  <c r="A413" i="7" s="1"/>
  <c r="C414" i="7"/>
  <c r="A414" i="7" s="1"/>
  <c r="C415" i="7"/>
  <c r="A415" i="7" s="1"/>
  <c r="C416" i="7"/>
  <c r="A416" i="7" s="1"/>
  <c r="C417" i="7"/>
  <c r="A417" i="7" s="1"/>
  <c r="C418" i="7"/>
  <c r="A418" i="7" s="1"/>
  <c r="C419" i="7"/>
  <c r="A419" i="7" s="1"/>
  <c r="C420" i="7"/>
  <c r="A420" i="7" s="1"/>
  <c r="C421" i="7"/>
  <c r="A421" i="7" s="1"/>
  <c r="C422" i="7"/>
  <c r="A422" i="7" s="1"/>
  <c r="C423" i="7"/>
  <c r="A423" i="7" s="1"/>
  <c r="C424" i="7"/>
  <c r="A424" i="7" s="1"/>
  <c r="C425" i="7"/>
  <c r="A425" i="7" s="1"/>
  <c r="C426" i="7"/>
  <c r="A426" i="7" s="1"/>
  <c r="C427" i="7"/>
  <c r="A427" i="7" s="1"/>
  <c r="C428" i="7"/>
  <c r="A428" i="7" s="1"/>
  <c r="C429" i="7"/>
  <c r="A429" i="7" s="1"/>
  <c r="C430" i="7"/>
  <c r="A430" i="7" s="1"/>
  <c r="C431" i="7"/>
  <c r="A431" i="7" s="1"/>
  <c r="C432" i="7"/>
  <c r="A432" i="7" s="1"/>
  <c r="C433" i="7"/>
  <c r="A433" i="7" s="1"/>
  <c r="C434" i="7"/>
  <c r="A434" i="7" s="1"/>
  <c r="C435" i="7"/>
  <c r="A435" i="7" s="1"/>
  <c r="C436" i="7"/>
  <c r="A436" i="7" s="1"/>
  <c r="C437" i="7"/>
  <c r="A437" i="7" s="1"/>
  <c r="C438" i="7"/>
  <c r="A438" i="7" s="1"/>
  <c r="C439" i="7"/>
  <c r="A439" i="7" s="1"/>
  <c r="C440" i="7"/>
  <c r="A440" i="7" s="1"/>
  <c r="C441" i="7"/>
  <c r="A441" i="7" s="1"/>
  <c r="C442" i="7"/>
  <c r="A442" i="7" s="1"/>
  <c r="C443" i="7"/>
  <c r="A443" i="7" s="1"/>
  <c r="C444" i="7"/>
  <c r="A444" i="7" s="1"/>
  <c r="C445" i="7"/>
  <c r="A445" i="7" s="1"/>
  <c r="C446" i="7"/>
  <c r="A446" i="7" s="1"/>
  <c r="C447" i="7"/>
  <c r="A447" i="7" s="1"/>
  <c r="C448" i="7"/>
  <c r="A448" i="7" s="1"/>
  <c r="C449" i="7"/>
  <c r="A449" i="7" s="1"/>
  <c r="C450" i="7"/>
  <c r="A450" i="7" s="1"/>
  <c r="C451" i="7"/>
  <c r="A451" i="7" s="1"/>
  <c r="C452" i="7"/>
  <c r="A452" i="7" s="1"/>
  <c r="C453" i="7"/>
  <c r="A453" i="7" s="1"/>
  <c r="C454" i="7"/>
  <c r="A454" i="7" s="1"/>
  <c r="C455" i="7"/>
  <c r="A455" i="7" s="1"/>
  <c r="C456" i="7"/>
  <c r="A456" i="7" s="1"/>
  <c r="C457" i="7"/>
  <c r="A457" i="7" s="1"/>
  <c r="C458" i="7"/>
  <c r="A458" i="7" s="1"/>
  <c r="C459" i="7"/>
  <c r="A459" i="7" s="1"/>
  <c r="C460" i="7"/>
  <c r="A460" i="7" s="1"/>
  <c r="C461" i="7"/>
  <c r="A461" i="7" s="1"/>
  <c r="C462" i="7"/>
  <c r="A462" i="7" s="1"/>
  <c r="C463" i="7"/>
  <c r="A463" i="7" s="1"/>
  <c r="C464" i="7"/>
  <c r="A464" i="7" s="1"/>
  <c r="C465" i="7"/>
  <c r="A465" i="7" s="1"/>
  <c r="C466" i="7"/>
  <c r="A466" i="7" s="1"/>
  <c r="C467" i="7"/>
  <c r="A467" i="7" s="1"/>
  <c r="C468" i="7"/>
  <c r="A468" i="7" s="1"/>
  <c r="C469" i="7"/>
  <c r="A469" i="7" s="1"/>
  <c r="C470" i="7"/>
  <c r="A470" i="7" s="1"/>
  <c r="C471" i="7"/>
  <c r="A471" i="7" s="1"/>
  <c r="C472" i="7"/>
  <c r="A472" i="7" s="1"/>
  <c r="C473" i="7"/>
  <c r="A473" i="7" s="1"/>
  <c r="C474" i="7"/>
  <c r="A474" i="7" s="1"/>
  <c r="C475" i="7"/>
  <c r="A475" i="7" s="1"/>
  <c r="C476" i="7"/>
  <c r="A476" i="7" s="1"/>
  <c r="C477" i="7"/>
  <c r="A477" i="7" s="1"/>
  <c r="C478" i="7"/>
  <c r="A478" i="7" s="1"/>
  <c r="C479" i="7"/>
  <c r="A479" i="7" s="1"/>
  <c r="C480" i="7"/>
  <c r="A480" i="7" s="1"/>
  <c r="C481" i="7"/>
  <c r="A481" i="7" s="1"/>
  <c r="C482" i="7"/>
  <c r="A482" i="7" s="1"/>
  <c r="C483" i="7"/>
  <c r="A483" i="7" s="1"/>
  <c r="C484" i="7"/>
  <c r="A484" i="7" s="1"/>
  <c r="C485" i="7"/>
  <c r="A485" i="7" s="1"/>
  <c r="C486" i="7"/>
  <c r="A486" i="7" s="1"/>
  <c r="C487" i="7"/>
  <c r="A487" i="7" s="1"/>
  <c r="C488" i="7"/>
  <c r="A488" i="7" s="1"/>
  <c r="C489" i="7"/>
  <c r="A489" i="7" s="1"/>
  <c r="C490" i="7"/>
  <c r="A490" i="7" s="1"/>
  <c r="C491" i="7"/>
  <c r="A491" i="7" s="1"/>
  <c r="C492" i="7"/>
  <c r="A492" i="7" s="1"/>
  <c r="C493" i="7"/>
  <c r="A493" i="7" s="1"/>
  <c r="C494" i="7"/>
  <c r="A494" i="7" s="1"/>
  <c r="C495" i="7"/>
  <c r="A495" i="7" s="1"/>
  <c r="C496" i="7"/>
  <c r="A496" i="7" s="1"/>
  <c r="C497" i="7"/>
  <c r="A497" i="7" s="1"/>
  <c r="C498" i="7"/>
  <c r="A498" i="7" s="1"/>
  <c r="C499" i="7"/>
  <c r="A499" i="7" s="1"/>
  <c r="C500" i="7"/>
  <c r="A500" i="7" s="1"/>
  <c r="C501" i="7"/>
  <c r="A501" i="7" s="1"/>
  <c r="C502" i="7"/>
  <c r="A502" i="7" s="1"/>
  <c r="C503" i="7"/>
  <c r="A503" i="7" s="1"/>
  <c r="C504" i="7"/>
  <c r="A504" i="7" s="1"/>
  <c r="C505" i="7"/>
  <c r="A505" i="7" s="1"/>
  <c r="C506" i="7"/>
  <c r="A506" i="7" s="1"/>
  <c r="C507" i="7"/>
  <c r="A507" i="7" s="1"/>
  <c r="C508" i="7"/>
  <c r="A508" i="7" s="1"/>
  <c r="C509" i="7"/>
  <c r="A509" i="7" s="1"/>
  <c r="C510" i="7"/>
  <c r="A510" i="7" s="1"/>
  <c r="C511" i="7"/>
  <c r="A511" i="7" s="1"/>
  <c r="C512" i="7"/>
  <c r="A512" i="7" s="1"/>
  <c r="C513" i="7"/>
  <c r="A513" i="7" s="1"/>
  <c r="C514" i="7"/>
  <c r="A514" i="7" s="1"/>
  <c r="C515" i="7"/>
  <c r="A515" i="7" s="1"/>
  <c r="C516" i="7"/>
  <c r="A516" i="7" s="1"/>
  <c r="C517" i="7"/>
  <c r="A517" i="7" s="1"/>
  <c r="C518" i="7"/>
  <c r="A518" i="7" s="1"/>
  <c r="C519" i="7"/>
  <c r="A519" i="7" s="1"/>
  <c r="C520" i="7"/>
  <c r="A520" i="7" s="1"/>
  <c r="C521" i="7"/>
  <c r="A521" i="7" s="1"/>
  <c r="C522" i="7"/>
  <c r="A522" i="7" s="1"/>
  <c r="C523" i="7"/>
  <c r="A523" i="7" s="1"/>
  <c r="C524" i="7"/>
  <c r="A524" i="7" s="1"/>
  <c r="C525" i="7"/>
  <c r="A525" i="7" s="1"/>
  <c r="C526" i="7"/>
  <c r="A526" i="7" s="1"/>
  <c r="C527" i="7"/>
  <c r="A527" i="7" s="1"/>
  <c r="C528" i="7"/>
  <c r="A528" i="7" s="1"/>
  <c r="C529" i="7"/>
  <c r="A529" i="7" s="1"/>
  <c r="C530" i="7"/>
  <c r="A530" i="7" s="1"/>
  <c r="C531" i="7"/>
  <c r="A531" i="7" s="1"/>
  <c r="C532" i="7"/>
  <c r="A532" i="7" s="1"/>
  <c r="C533" i="7"/>
  <c r="A533" i="7" s="1"/>
  <c r="C534" i="7"/>
  <c r="A534" i="7" s="1"/>
  <c r="C535" i="7"/>
  <c r="A535" i="7" s="1"/>
  <c r="C536" i="7"/>
  <c r="A536" i="7" s="1"/>
  <c r="C537" i="7"/>
  <c r="A537" i="7" s="1"/>
  <c r="C538" i="7"/>
  <c r="A538" i="7" s="1"/>
  <c r="C539" i="7"/>
  <c r="A539" i="7" s="1"/>
  <c r="C540" i="7"/>
  <c r="A540" i="7" s="1"/>
  <c r="C541" i="7"/>
  <c r="A541" i="7" s="1"/>
  <c r="C542" i="7"/>
  <c r="A542" i="7" s="1"/>
  <c r="C543" i="7"/>
  <c r="A543" i="7" s="1"/>
  <c r="C544" i="7"/>
  <c r="A544" i="7" s="1"/>
  <c r="E544" i="7" s="1"/>
  <c r="C545" i="7"/>
  <c r="A545" i="7" s="1"/>
  <c r="C546" i="7"/>
  <c r="A546" i="7" s="1"/>
  <c r="C547" i="7"/>
  <c r="A547" i="7" s="1"/>
  <c r="C548" i="7"/>
  <c r="A548" i="7" s="1"/>
  <c r="C549" i="7"/>
  <c r="A549" i="7" s="1"/>
  <c r="C550" i="7"/>
  <c r="A550" i="7" s="1"/>
  <c r="E550" i="7" s="1"/>
  <c r="C551" i="7"/>
  <c r="A551" i="7" s="1"/>
  <c r="C552" i="7"/>
  <c r="A552" i="7" s="1"/>
  <c r="C553" i="7"/>
  <c r="A553" i="7" s="1"/>
  <c r="C554" i="7"/>
  <c r="A554" i="7" s="1"/>
  <c r="C555" i="7"/>
  <c r="A555" i="7" s="1"/>
  <c r="C556" i="7"/>
  <c r="A556" i="7" s="1"/>
  <c r="E556" i="7" s="1"/>
  <c r="C557" i="7"/>
  <c r="A557" i="7" s="1"/>
  <c r="C558" i="7"/>
  <c r="A558" i="7" s="1"/>
  <c r="C559" i="7"/>
  <c r="A559" i="7" s="1"/>
  <c r="C560" i="7"/>
  <c r="A560" i="7" s="1"/>
  <c r="C561" i="7"/>
  <c r="A561" i="7" s="1"/>
  <c r="C562" i="7"/>
  <c r="A562" i="7" s="1"/>
  <c r="E562" i="7" s="1"/>
  <c r="C563" i="7"/>
  <c r="A563" i="7" s="1"/>
  <c r="C564" i="7"/>
  <c r="A564" i="7" s="1"/>
  <c r="C565" i="7"/>
  <c r="A565" i="7" s="1"/>
  <c r="C566" i="7"/>
  <c r="A566" i="7" s="1"/>
  <c r="C567" i="7"/>
  <c r="A567" i="7" s="1"/>
  <c r="C568" i="7"/>
  <c r="A568" i="7" s="1"/>
  <c r="E568" i="7" s="1"/>
  <c r="C569" i="7"/>
  <c r="A569" i="7" s="1"/>
  <c r="C570" i="7"/>
  <c r="A570" i="7" s="1"/>
  <c r="C571" i="7"/>
  <c r="A571" i="7" s="1"/>
  <c r="C572" i="7"/>
  <c r="A572" i="7" s="1"/>
  <c r="E572" i="7" s="1"/>
  <c r="C573" i="7"/>
  <c r="A573" i="7" s="1"/>
  <c r="C574" i="7"/>
  <c r="A574" i="7" s="1"/>
  <c r="E574" i="7" s="1"/>
  <c r="C575" i="7"/>
  <c r="A575" i="7" s="1"/>
  <c r="C576" i="7"/>
  <c r="A576" i="7" s="1"/>
  <c r="C577" i="7"/>
  <c r="A577" i="7" s="1"/>
  <c r="C578" i="7"/>
  <c r="A578" i="7" s="1"/>
  <c r="E578" i="7" s="1"/>
  <c r="C579" i="7"/>
  <c r="A579" i="7" s="1"/>
  <c r="C580" i="7"/>
  <c r="A580" i="7" s="1"/>
  <c r="E580" i="7" s="1"/>
  <c r="C581" i="7"/>
  <c r="A581" i="7" s="1"/>
  <c r="C582" i="7"/>
  <c r="A582" i="7" s="1"/>
  <c r="C583" i="7"/>
  <c r="A583" i="7" s="1"/>
  <c r="C584" i="7"/>
  <c r="A584" i="7" s="1"/>
  <c r="E584" i="7" s="1"/>
  <c r="C585" i="7"/>
  <c r="A585" i="7" s="1"/>
  <c r="C586" i="7"/>
  <c r="A586" i="7" s="1"/>
  <c r="E586" i="7" s="1"/>
  <c r="E587" i="7"/>
  <c r="E588" i="7"/>
  <c r="E589" i="7"/>
  <c r="E590" i="7"/>
  <c r="E591" i="7"/>
  <c r="E592" i="7"/>
  <c r="A107" i="7"/>
  <c r="A159" i="7"/>
  <c r="B12" i="6"/>
  <c r="F12" i="6" s="1"/>
  <c r="B13" i="6"/>
  <c r="F13" i="6" s="1"/>
  <c r="B14" i="6"/>
  <c r="B15" i="6"/>
  <c r="B16" i="6"/>
  <c r="F16" i="6" s="1"/>
  <c r="B17" i="6"/>
  <c r="B18" i="6"/>
  <c r="B19" i="6"/>
  <c r="B20" i="6"/>
  <c r="F20" i="6" s="1"/>
  <c r="B21" i="6"/>
  <c r="F21" i="6" s="1"/>
  <c r="B22" i="6"/>
  <c r="B23" i="6"/>
  <c r="B24" i="6"/>
  <c r="F24" i="6" s="1"/>
  <c r="B25" i="6"/>
  <c r="F25" i="6" s="1"/>
  <c r="B26" i="6"/>
  <c r="B27" i="6"/>
  <c r="B28" i="6"/>
  <c r="F28" i="6" s="1"/>
  <c r="B29" i="6"/>
  <c r="F29" i="6" s="1"/>
  <c r="B30" i="6"/>
  <c r="B31" i="6"/>
  <c r="B32" i="6"/>
  <c r="B33" i="6"/>
  <c r="B34" i="6"/>
  <c r="B35" i="6"/>
  <c r="B36" i="6"/>
  <c r="F36" i="6" s="1"/>
  <c r="B37" i="6"/>
  <c r="F37" i="6" s="1"/>
  <c r="B38" i="6"/>
  <c r="B39" i="6"/>
  <c r="B40" i="6"/>
  <c r="F40" i="6" s="1"/>
  <c r="B41" i="6"/>
  <c r="F41" i="6" s="1"/>
  <c r="B42" i="6"/>
  <c r="B43" i="6"/>
  <c r="B44" i="6"/>
  <c r="F44" i="6" s="1"/>
  <c r="B45" i="6"/>
  <c r="F45" i="6" s="1"/>
  <c r="B46" i="6"/>
  <c r="B47" i="6"/>
  <c r="B48" i="6"/>
  <c r="B49" i="6"/>
  <c r="B50" i="6"/>
  <c r="B51" i="6"/>
  <c r="B52" i="6"/>
  <c r="F52" i="6" s="1"/>
  <c r="B53" i="6"/>
  <c r="F53" i="6" s="1"/>
  <c r="B54" i="6"/>
  <c r="B55" i="6"/>
  <c r="B56" i="6"/>
  <c r="F56" i="6" s="1"/>
  <c r="B57" i="6"/>
  <c r="F57" i="6" s="1"/>
  <c r="B58" i="6"/>
  <c r="B59" i="6"/>
  <c r="B60" i="6"/>
  <c r="B61" i="6"/>
  <c r="F61" i="6" s="1"/>
  <c r="B62" i="6"/>
  <c r="B63" i="6"/>
  <c r="B64" i="6"/>
  <c r="F64" i="6" s="1"/>
  <c r="B65" i="6"/>
  <c r="B66" i="6"/>
  <c r="B67" i="6"/>
  <c r="B68" i="6"/>
  <c r="F68" i="6" s="1"/>
  <c r="B69" i="6"/>
  <c r="F69" i="6" s="1"/>
  <c r="B70" i="6"/>
  <c r="B71" i="6"/>
  <c r="B72" i="6"/>
  <c r="F72" i="6" s="1"/>
  <c r="B73" i="6"/>
  <c r="F73" i="6" s="1"/>
  <c r="B74" i="6"/>
  <c r="B75" i="6"/>
  <c r="B76" i="6"/>
  <c r="F76" i="6" s="1"/>
  <c r="B77" i="6"/>
  <c r="B78" i="6"/>
  <c r="F78" i="6" s="1"/>
  <c r="B79" i="6"/>
  <c r="F79" i="6" s="1"/>
  <c r="B80" i="6"/>
  <c r="F80" i="6" s="1"/>
  <c r="B81" i="6"/>
  <c r="B82" i="6"/>
  <c r="F82" i="6" s="1"/>
  <c r="B83" i="6"/>
  <c r="F83" i="6" s="1"/>
  <c r="B84" i="6"/>
  <c r="F84" i="6" s="1"/>
  <c r="B85" i="6"/>
  <c r="B86" i="6"/>
  <c r="F86" i="6" s="1"/>
  <c r="B87" i="6"/>
  <c r="F87" i="6" s="1"/>
  <c r="B88" i="6"/>
  <c r="B89" i="6"/>
  <c r="B90" i="6"/>
  <c r="F90" i="6" s="1"/>
  <c r="B91" i="6"/>
  <c r="F91" i="6" s="1"/>
  <c r="B92" i="6"/>
  <c r="F92" i="6" s="1"/>
  <c r="B93" i="6"/>
  <c r="B94" i="6"/>
  <c r="F94" i="6" s="1"/>
  <c r="B95" i="6"/>
  <c r="F95" i="6" s="1"/>
  <c r="B96" i="6"/>
  <c r="F96" i="6" s="1"/>
  <c r="B97" i="6"/>
  <c r="B98" i="6"/>
  <c r="F98" i="6" s="1"/>
  <c r="B99" i="6"/>
  <c r="F99" i="6" s="1"/>
  <c r="B100" i="6"/>
  <c r="F100" i="6" s="1"/>
  <c r="E8" i="7"/>
  <c r="E8" i="8" s="1"/>
  <c r="E8" i="11" s="1"/>
  <c r="D11" i="11"/>
  <c r="C187" i="11"/>
  <c r="C188" i="11"/>
  <c r="D4" i="2"/>
  <c r="H1" i="2" s="1"/>
  <c r="F12" i="7"/>
  <c r="D13" i="8"/>
  <c r="C173" i="8"/>
  <c r="D173" i="8"/>
  <c r="C174" i="8"/>
  <c r="D174" i="8"/>
  <c r="C175" i="8"/>
  <c r="D175" i="8"/>
  <c r="C176" i="8"/>
  <c r="D176" i="8"/>
  <c r="C177" i="8"/>
  <c r="D177" i="8"/>
  <c r="C178" i="8"/>
  <c r="D178" i="8"/>
  <c r="C179" i="8"/>
  <c r="D179" i="8"/>
  <c r="C180" i="8"/>
  <c r="D180" i="8"/>
  <c r="C181" i="8"/>
  <c r="D181" i="8"/>
  <c r="C182" i="8"/>
  <c r="D182" i="8"/>
  <c r="C183" i="8"/>
  <c r="D183" i="8"/>
  <c r="D13" i="7"/>
  <c r="D14" i="7"/>
  <c r="A14" i="7" s="1"/>
  <c r="D15" i="7"/>
  <c r="A15" i="7" s="1"/>
  <c r="D16" i="7"/>
  <c r="A16" i="7" s="1"/>
  <c r="D17" i="7"/>
  <c r="A17" i="7" s="1"/>
  <c r="D18" i="7"/>
  <c r="A18" i="7" s="1"/>
  <c r="D19" i="7"/>
  <c r="A19" i="7" s="1"/>
  <c r="D20" i="7"/>
  <c r="A20" i="7" s="1"/>
  <c r="D21" i="7"/>
  <c r="A21" i="7" s="1"/>
  <c r="B21" i="7" s="1"/>
  <c r="D22" i="7"/>
  <c r="A22" i="7" s="1"/>
  <c r="D23" i="7"/>
  <c r="A23" i="7" s="1"/>
  <c r="D24" i="7"/>
  <c r="A24" i="7" s="1"/>
  <c r="D25" i="7"/>
  <c r="A25" i="7" s="1"/>
  <c r="B25" i="7" s="1"/>
  <c r="D26" i="7"/>
  <c r="A26" i="7" s="1"/>
  <c r="D27" i="7"/>
  <c r="A27" i="7" s="1"/>
  <c r="D28" i="7"/>
  <c r="A28" i="7" s="1"/>
  <c r="D29" i="7"/>
  <c r="A29" i="7" s="1"/>
  <c r="D30" i="7"/>
  <c r="A30" i="7" s="1"/>
  <c r="D31" i="7"/>
  <c r="A31" i="7" s="1"/>
  <c r="D32" i="7"/>
  <c r="A32" i="7" s="1"/>
  <c r="D33" i="7"/>
  <c r="A33" i="7" s="1"/>
  <c r="B33" i="7" s="1"/>
  <c r="D34" i="7"/>
  <c r="A34" i="7" s="1"/>
  <c r="D35" i="7"/>
  <c r="A35" i="7" s="1"/>
  <c r="D36" i="7"/>
  <c r="A36" i="7" s="1"/>
  <c r="D37" i="7"/>
  <c r="A37" i="7" s="1"/>
  <c r="D38" i="7"/>
  <c r="A38" i="7" s="1"/>
  <c r="D39" i="7"/>
  <c r="A39" i="7" s="1"/>
  <c r="D40" i="7"/>
  <c r="A40" i="7" s="1"/>
  <c r="D41" i="7"/>
  <c r="A41" i="7" s="1"/>
  <c r="D42" i="7"/>
  <c r="A42" i="7" s="1"/>
  <c r="D43" i="7"/>
  <c r="A43" i="7" s="1"/>
  <c r="D44" i="7"/>
  <c r="A44" i="7" s="1"/>
  <c r="D45" i="7"/>
  <c r="A45" i="7" s="1"/>
  <c r="B45" i="7" s="1"/>
  <c r="D46" i="7"/>
  <c r="A46" i="7" s="1"/>
  <c r="D47" i="7"/>
  <c r="A47" i="7" s="1"/>
  <c r="D48" i="7"/>
  <c r="A48" i="7" s="1"/>
  <c r="D49" i="7"/>
  <c r="A49" i="7" s="1"/>
  <c r="D50" i="7"/>
  <c r="A50" i="7" s="1"/>
  <c r="D51" i="7"/>
  <c r="A51" i="7" s="1"/>
  <c r="D52" i="7"/>
  <c r="A52" i="7" s="1"/>
  <c r="D53" i="7"/>
  <c r="A53" i="7" s="1"/>
  <c r="B53" i="7" s="1"/>
  <c r="D54" i="7"/>
  <c r="A54" i="7" s="1"/>
  <c r="D55" i="7"/>
  <c r="A55" i="7" s="1"/>
  <c r="D56" i="7"/>
  <c r="A56" i="7" s="1"/>
  <c r="D57" i="7"/>
  <c r="A57" i="7" s="1"/>
  <c r="B57" i="7" s="1"/>
  <c r="D58" i="7"/>
  <c r="A58" i="7" s="1"/>
  <c r="D59" i="7"/>
  <c r="A59" i="7" s="1"/>
  <c r="D60" i="7"/>
  <c r="A60" i="7" s="1"/>
  <c r="D61" i="7"/>
  <c r="A61" i="7" s="1"/>
  <c r="D62" i="7"/>
  <c r="A62" i="7" s="1"/>
  <c r="D63" i="7"/>
  <c r="A63" i="7" s="1"/>
  <c r="D64" i="7"/>
  <c r="A64" i="7" s="1"/>
  <c r="D65" i="7"/>
  <c r="A65" i="7" s="1"/>
  <c r="D66" i="7"/>
  <c r="A66" i="7" s="1"/>
  <c r="D67" i="7"/>
  <c r="A67" i="7" s="1"/>
  <c r="D68" i="7"/>
  <c r="A68" i="7" s="1"/>
  <c r="D69" i="7"/>
  <c r="A69" i="7" s="1"/>
  <c r="D70" i="7"/>
  <c r="A70" i="7" s="1"/>
  <c r="D71" i="7"/>
  <c r="A71" i="7" s="1"/>
  <c r="D72" i="7"/>
  <c r="A72" i="7" s="1"/>
  <c r="D73" i="7"/>
  <c r="A73" i="7" s="1"/>
  <c r="D74" i="7"/>
  <c r="A74" i="7" s="1"/>
  <c r="D75" i="7"/>
  <c r="A75" i="7" s="1"/>
  <c r="D76" i="7"/>
  <c r="A76" i="7" s="1"/>
  <c r="D77" i="7"/>
  <c r="A77" i="7" s="1"/>
  <c r="B77" i="7" s="1"/>
  <c r="D78" i="7"/>
  <c r="A78" i="7" s="1"/>
  <c r="D79" i="7"/>
  <c r="A79" i="7" s="1"/>
  <c r="D80" i="7"/>
  <c r="A80" i="7" s="1"/>
  <c r="D81" i="7"/>
  <c r="A81" i="7" s="1"/>
  <c r="D82" i="7"/>
  <c r="A82" i="7" s="1"/>
  <c r="D83" i="7"/>
  <c r="A83" i="7" s="1"/>
  <c r="D84" i="7"/>
  <c r="A84" i="7" s="1"/>
  <c r="D85" i="7"/>
  <c r="A85" i="7" s="1"/>
  <c r="D86" i="7"/>
  <c r="A86" i="7" s="1"/>
  <c r="D87" i="7"/>
  <c r="A87" i="7" s="1"/>
  <c r="D88" i="7"/>
  <c r="D89" i="7"/>
  <c r="D90" i="7"/>
  <c r="D91" i="7"/>
  <c r="A91" i="7" s="1"/>
  <c r="D92" i="7"/>
  <c r="D93" i="7"/>
  <c r="D94" i="7"/>
  <c r="A94" i="7" s="1"/>
  <c r="D95" i="7"/>
  <c r="D96" i="7"/>
  <c r="A96" i="7" s="1"/>
  <c r="D97" i="7"/>
  <c r="A97" i="7" s="1"/>
  <c r="D98" i="7"/>
  <c r="A98" i="7" s="1"/>
  <c r="D99" i="7"/>
  <c r="A99" i="7" s="1"/>
  <c r="D100" i="7"/>
  <c r="A100" i="7" s="1"/>
  <c r="D101" i="7"/>
  <c r="D102" i="7"/>
  <c r="D103" i="7"/>
  <c r="D104" i="7"/>
  <c r="D105" i="7"/>
  <c r="D106" i="7"/>
  <c r="F106" i="7" s="1"/>
  <c r="D107" i="7"/>
  <c r="D108" i="7"/>
  <c r="F108" i="7" s="1"/>
  <c r="D109" i="7"/>
  <c r="F109" i="7" s="1"/>
  <c r="D110" i="7"/>
  <c r="D111" i="7"/>
  <c r="D112" i="7"/>
  <c r="F112" i="7" s="1"/>
  <c r="D113" i="7"/>
  <c r="D114" i="7"/>
  <c r="F114" i="7" s="1"/>
  <c r="D115" i="7"/>
  <c r="F115" i="7" s="1"/>
  <c r="D116" i="7"/>
  <c r="D117" i="7"/>
  <c r="D118" i="7"/>
  <c r="D119" i="7"/>
  <c r="D120" i="7"/>
  <c r="F120" i="7" s="1"/>
  <c r="D121" i="7"/>
  <c r="F121" i="7" s="1"/>
  <c r="D122" i="7"/>
  <c r="F122" i="7" s="1"/>
  <c r="D123" i="7"/>
  <c r="D124" i="7"/>
  <c r="F124" i="7" s="1"/>
  <c r="D125" i="7"/>
  <c r="F125" i="7" s="1"/>
  <c r="D126" i="7"/>
  <c r="F126" i="7" s="1"/>
  <c r="D127" i="7"/>
  <c r="F127" i="7" s="1"/>
  <c r="D128" i="7"/>
  <c r="F128" i="7" s="1"/>
  <c r="D129" i="7"/>
  <c r="D130" i="7"/>
  <c r="F130" i="7" s="1"/>
  <c r="D131" i="7"/>
  <c r="F131" i="7" s="1"/>
  <c r="D132" i="7"/>
  <c r="D133" i="7"/>
  <c r="F133" i="7" s="1"/>
  <c r="D134" i="7"/>
  <c r="F134" i="7" s="1"/>
  <c r="D135" i="7"/>
  <c r="D136" i="7"/>
  <c r="F136" i="7" s="1"/>
  <c r="D137" i="7"/>
  <c r="D138" i="7"/>
  <c r="F138" i="7" s="1"/>
  <c r="D139" i="7"/>
  <c r="D140" i="7"/>
  <c r="F140" i="7" s="1"/>
  <c r="D141" i="7"/>
  <c r="F141" i="7" s="1"/>
  <c r="D142" i="7"/>
  <c r="F142" i="7" s="1"/>
  <c r="D143" i="7"/>
  <c r="F143" i="7" s="1"/>
  <c r="D144" i="7"/>
  <c r="F144" i="7" s="1"/>
  <c r="D145" i="7"/>
  <c r="D146" i="7"/>
  <c r="F146" i="7" s="1"/>
  <c r="D147" i="7"/>
  <c r="D148" i="7"/>
  <c r="F148" i="7" s="1"/>
  <c r="D149" i="7"/>
  <c r="F149" i="7" s="1"/>
  <c r="D150" i="7"/>
  <c r="F150" i="7" s="1"/>
  <c r="D151" i="7"/>
  <c r="F151" i="7" s="1"/>
  <c r="D152" i="7"/>
  <c r="F152" i="7" s="1"/>
  <c r="D153" i="7"/>
  <c r="F153" i="7" s="1"/>
  <c r="D154" i="7"/>
  <c r="F154" i="7" s="1"/>
  <c r="D155" i="7"/>
  <c r="D156" i="7"/>
  <c r="F156" i="7" s="1"/>
  <c r="D157" i="7"/>
  <c r="F157" i="7" s="1"/>
  <c r="D158" i="7"/>
  <c r="F158" i="7" s="1"/>
  <c r="D159" i="7"/>
  <c r="F159" i="7" s="1"/>
  <c r="D160" i="7"/>
  <c r="F160" i="7" s="1"/>
  <c r="D161" i="7"/>
  <c r="D162" i="7"/>
  <c r="D163" i="7"/>
  <c r="D164" i="7"/>
  <c r="F164" i="7" s="1"/>
  <c r="D165" i="7"/>
  <c r="F165" i="7" s="1"/>
  <c r="D166" i="7"/>
  <c r="F166" i="7" s="1"/>
  <c r="D167" i="7"/>
  <c r="F167" i="7" s="1"/>
  <c r="D168" i="7"/>
  <c r="F168" i="7" s="1"/>
  <c r="D169" i="7"/>
  <c r="D170" i="7"/>
  <c r="F170" i="7" s="1"/>
  <c r="D171" i="7"/>
  <c r="D172" i="7"/>
  <c r="F172" i="7" s="1"/>
  <c r="D173" i="7"/>
  <c r="D174" i="7"/>
  <c r="F174" i="7" s="1"/>
  <c r="D175" i="7"/>
  <c r="F175" i="7" s="1"/>
  <c r="D176" i="7"/>
  <c r="F176" i="7" s="1"/>
  <c r="D177" i="7"/>
  <c r="D178" i="7"/>
  <c r="F178" i="7" s="1"/>
  <c r="D179" i="7"/>
  <c r="D180" i="7"/>
  <c r="D181" i="7"/>
  <c r="D182" i="7"/>
  <c r="D183" i="7"/>
  <c r="D184" i="7"/>
  <c r="D185" i="7"/>
  <c r="D186" i="7"/>
  <c r="F186" i="7" s="1"/>
  <c r="D187" i="7"/>
  <c r="D188" i="7"/>
  <c r="D189" i="7"/>
  <c r="D190" i="7"/>
  <c r="D191" i="7"/>
  <c r="D192" i="7"/>
  <c r="D193" i="7"/>
  <c r="D194" i="7"/>
  <c r="D195" i="7"/>
  <c r="D196" i="7"/>
  <c r="D197" i="7"/>
  <c r="D198" i="7"/>
  <c r="D199" i="7"/>
  <c r="D200" i="7"/>
  <c r="F200" i="7" s="1"/>
  <c r="D201" i="7"/>
  <c r="F201" i="7" s="1"/>
  <c r="D202" i="7"/>
  <c r="F202" i="7" s="1"/>
  <c r="D203" i="7"/>
  <c r="D204" i="7"/>
  <c r="F204" i="7" s="1"/>
  <c r="D205" i="7"/>
  <c r="F205" i="7" s="1"/>
  <c r="D206" i="7"/>
  <c r="D207" i="7"/>
  <c r="F207" i="7" s="1"/>
  <c r="D208" i="7"/>
  <c r="F208" i="7" s="1"/>
  <c r="D209" i="7"/>
  <c r="D210" i="7"/>
  <c r="F210" i="7" s="1"/>
  <c r="D211" i="7"/>
  <c r="F211" i="7" s="1"/>
  <c r="D212" i="7"/>
  <c r="D213" i="7"/>
  <c r="F213" i="7" s="1"/>
  <c r="D214" i="7"/>
  <c r="F214" i="7" s="1"/>
  <c r="D215" i="7"/>
  <c r="D216" i="7"/>
  <c r="F216" i="7" s="1"/>
  <c r="D217" i="7"/>
  <c r="D218" i="7"/>
  <c r="F218" i="7" s="1"/>
  <c r="D219" i="7"/>
  <c r="F219" i="7" s="1"/>
  <c r="D220" i="7"/>
  <c r="D221" i="7"/>
  <c r="F221" i="7" s="1"/>
  <c r="D222" i="7"/>
  <c r="F222" i="7" s="1"/>
  <c r="D223" i="7"/>
  <c r="F223" i="7" s="1"/>
  <c r="D224" i="7"/>
  <c r="D225" i="7"/>
  <c r="F225" i="7" s="1"/>
  <c r="D226" i="7"/>
  <c r="F226" i="7" s="1"/>
  <c r="D227" i="7"/>
  <c r="D228" i="7"/>
  <c r="F228" i="7" s="1"/>
  <c r="D229" i="7"/>
  <c r="F229" i="7" s="1"/>
  <c r="D230" i="7"/>
  <c r="D231" i="7"/>
  <c r="F231" i="7" s="1"/>
  <c r="D232" i="7"/>
  <c r="F232" i="7" s="1"/>
  <c r="D233" i="7"/>
  <c r="D234" i="7"/>
  <c r="F234" i="7" s="1"/>
  <c r="D235" i="7"/>
  <c r="D236" i="7"/>
  <c r="F236" i="7" s="1"/>
  <c r="D237" i="7"/>
  <c r="F237" i="7" s="1"/>
  <c r="D238" i="7"/>
  <c r="D239" i="7"/>
  <c r="F239" i="7" s="1"/>
  <c r="D240" i="7"/>
  <c r="F240" i="7" s="1"/>
  <c r="D241" i="7"/>
  <c r="D242" i="7"/>
  <c r="F242" i="7" s="1"/>
  <c r="D243" i="7"/>
  <c r="F243" i="7" s="1"/>
  <c r="D244" i="7"/>
  <c r="D245" i="7"/>
  <c r="F245" i="7" s="1"/>
  <c r="D246" i="7"/>
  <c r="F246" i="7" s="1"/>
  <c r="D247" i="7"/>
  <c r="D248" i="7"/>
  <c r="F248" i="7" s="1"/>
  <c r="D249" i="7"/>
  <c r="F249" i="7" s="1"/>
  <c r="D250" i="7"/>
  <c r="F250" i="7" s="1"/>
  <c r="D251" i="7"/>
  <c r="D252" i="7"/>
  <c r="F252" i="7" s="1"/>
  <c r="D253" i="7"/>
  <c r="D254" i="7"/>
  <c r="F254" i="7" s="1"/>
  <c r="D255" i="7"/>
  <c r="D256" i="7"/>
  <c r="F256" i="7" s="1"/>
  <c r="D257" i="7"/>
  <c r="D258" i="7"/>
  <c r="F258" i="7" s="1"/>
  <c r="D259" i="7"/>
  <c r="D260" i="7"/>
  <c r="F260" i="7" s="1"/>
  <c r="D261" i="7"/>
  <c r="D262" i="7"/>
  <c r="F262" i="7" s="1"/>
  <c r="D263" i="7"/>
  <c r="D264" i="7"/>
  <c r="F264" i="7" s="1"/>
  <c r="D265" i="7"/>
  <c r="D266" i="7"/>
  <c r="F266" i="7" s="1"/>
  <c r="D267" i="7"/>
  <c r="D268" i="7"/>
  <c r="F268" i="7" s="1"/>
  <c r="D269" i="7"/>
  <c r="D270" i="7"/>
  <c r="F270" i="7" s="1"/>
  <c r="D271" i="7"/>
  <c r="D272" i="7"/>
  <c r="F272" i="7" s="1"/>
  <c r="D273" i="7"/>
  <c r="D274" i="7"/>
  <c r="F274" i="7" s="1"/>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J69" i="2"/>
  <c r="C10" i="11" l="1"/>
  <c r="F10" i="11" s="1"/>
  <c r="C12" i="8"/>
  <c r="F12" i="8" s="1"/>
  <c r="C11" i="6"/>
  <c r="B11" i="6" s="1"/>
  <c r="F11" i="6" s="1"/>
  <c r="C11" i="11"/>
  <c r="C12" i="7"/>
  <c r="A12" i="7" s="1"/>
  <c r="C10" i="6"/>
  <c r="C13" i="8"/>
  <c r="F13" i="8" s="1"/>
  <c r="C13" i="7"/>
  <c r="A13" i="7" s="1"/>
  <c r="E93" i="6"/>
  <c r="F93" i="6"/>
  <c r="E77" i="6"/>
  <c r="F77" i="6"/>
  <c r="A49" i="6"/>
  <c r="F49" i="6"/>
  <c r="A33" i="6"/>
  <c r="F33" i="6"/>
  <c r="E88" i="6"/>
  <c r="F88" i="6"/>
  <c r="E60" i="6"/>
  <c r="F60" i="6"/>
  <c r="A48" i="6"/>
  <c r="F48" i="6"/>
  <c r="A32" i="6"/>
  <c r="F32" i="6"/>
  <c r="E89" i="6"/>
  <c r="F89" i="6"/>
  <c r="E81" i="6"/>
  <c r="F81" i="6"/>
  <c r="A17" i="6"/>
  <c r="F17" i="6"/>
  <c r="A75" i="6"/>
  <c r="F75" i="6"/>
  <c r="A71" i="6"/>
  <c r="F71" i="6"/>
  <c r="A67" i="6"/>
  <c r="F67" i="6"/>
  <c r="A63" i="6"/>
  <c r="F63" i="6"/>
  <c r="A59" i="6"/>
  <c r="F59" i="6"/>
  <c r="A55" i="6"/>
  <c r="F55" i="6"/>
  <c r="A51" i="6"/>
  <c r="F51" i="6"/>
  <c r="A47" i="6"/>
  <c r="F47" i="6"/>
  <c r="A43" i="6"/>
  <c r="F43" i="6"/>
  <c r="A39" i="6"/>
  <c r="F39" i="6"/>
  <c r="A35" i="6"/>
  <c r="F35" i="6"/>
  <c r="A31" i="6"/>
  <c r="F31" i="6"/>
  <c r="A27" i="6"/>
  <c r="F27" i="6"/>
  <c r="A23" i="6"/>
  <c r="F23" i="6"/>
  <c r="A19" i="6"/>
  <c r="F19" i="6"/>
  <c r="A15" i="6"/>
  <c r="F15" i="6"/>
  <c r="E97" i="6"/>
  <c r="F97" i="6"/>
  <c r="E85" i="6"/>
  <c r="F85" i="6"/>
  <c r="A65" i="6"/>
  <c r="F65" i="6"/>
  <c r="A74" i="6"/>
  <c r="F74" i="6"/>
  <c r="A70" i="6"/>
  <c r="F70" i="6"/>
  <c r="A66" i="6"/>
  <c r="F66" i="6"/>
  <c r="A62" i="6"/>
  <c r="F62" i="6"/>
  <c r="A58" i="6"/>
  <c r="F58" i="6"/>
  <c r="A54" i="6"/>
  <c r="F54" i="6"/>
  <c r="A50" i="6"/>
  <c r="F50" i="6"/>
  <c r="A46" i="6"/>
  <c r="F46" i="6"/>
  <c r="A42" i="6"/>
  <c r="F42" i="6"/>
  <c r="A38" i="6"/>
  <c r="F38" i="6"/>
  <c r="A34" i="6"/>
  <c r="F34" i="6"/>
  <c r="A30" i="6"/>
  <c r="F30" i="6"/>
  <c r="A26" i="6"/>
  <c r="F26" i="6"/>
  <c r="A22" i="6"/>
  <c r="F22" i="6"/>
  <c r="A18" i="6"/>
  <c r="F18" i="6"/>
  <c r="A14" i="6"/>
  <c r="F14" i="6"/>
  <c r="F89" i="7"/>
  <c r="A89" i="7"/>
  <c r="B89" i="7" s="1"/>
  <c r="F88" i="7"/>
  <c r="A88" i="7"/>
  <c r="E88" i="7" s="1"/>
  <c r="F90" i="7"/>
  <c r="A90" i="7"/>
  <c r="E90" i="7" s="1"/>
  <c r="F93" i="7"/>
  <c r="A93" i="7"/>
  <c r="E93" i="7" s="1"/>
  <c r="F92" i="7"/>
  <c r="A92" i="7"/>
  <c r="B92" i="7" s="1"/>
  <c r="F95" i="7"/>
  <c r="A95" i="7"/>
  <c r="B95" i="7" s="1"/>
  <c r="E33" i="6"/>
  <c r="E65" i="6"/>
  <c r="E12" i="6"/>
  <c r="E24" i="6"/>
  <c r="E68" i="6"/>
  <c r="E44" i="6"/>
  <c r="E17" i="6"/>
  <c r="E53" i="7"/>
  <c r="E49" i="6"/>
  <c r="E92" i="6"/>
  <c r="E56" i="6"/>
  <c r="A56" i="6"/>
  <c r="A20" i="6"/>
  <c r="E20" i="6"/>
  <c r="E72" i="6"/>
  <c r="A72" i="6"/>
  <c r="A36" i="6"/>
  <c r="E36" i="6"/>
  <c r="F173" i="8"/>
  <c r="E173" i="8"/>
  <c r="B173" i="8"/>
  <c r="A173" i="8" s="1"/>
  <c r="E84" i="6"/>
  <c r="A68" i="6"/>
  <c r="F179" i="8"/>
  <c r="E179" i="8"/>
  <c r="B179" i="8"/>
  <c r="A179" i="8" s="1"/>
  <c r="E181" i="8"/>
  <c r="F181" i="8"/>
  <c r="B181" i="8"/>
  <c r="A181" i="8" s="1"/>
  <c r="E178" i="8"/>
  <c r="F178" i="8"/>
  <c r="B178" i="8"/>
  <c r="A178" i="8" s="1"/>
  <c r="F175" i="8"/>
  <c r="E175" i="8"/>
  <c r="B175" i="8"/>
  <c r="A175" i="8" s="1"/>
  <c r="E73" i="6"/>
  <c r="A73" i="6"/>
  <c r="E61" i="6"/>
  <c r="A61" i="6"/>
  <c r="E37" i="6"/>
  <c r="A37" i="6"/>
  <c r="E25" i="6"/>
  <c r="A25" i="6"/>
  <c r="E13" i="6"/>
  <c r="A13" i="6"/>
  <c r="A12" i="6"/>
  <c r="E182" i="8"/>
  <c r="F182" i="8"/>
  <c r="B182" i="8"/>
  <c r="A182" i="8" s="1"/>
  <c r="E176" i="8"/>
  <c r="F176" i="8"/>
  <c r="B176" i="8"/>
  <c r="A176" i="8" s="1"/>
  <c r="E32" i="6"/>
  <c r="A44" i="6"/>
  <c r="F183" i="8"/>
  <c r="B183" i="8"/>
  <c r="A183" i="8" s="1"/>
  <c r="E183" i="8"/>
  <c r="F180" i="8"/>
  <c r="B180" i="8"/>
  <c r="A180" i="8" s="1"/>
  <c r="E180" i="8"/>
  <c r="F174" i="8"/>
  <c r="E174" i="8"/>
  <c r="B174" i="8"/>
  <c r="A174" i="8" s="1"/>
  <c r="E53" i="6"/>
  <c r="A53" i="6"/>
  <c r="E41" i="6"/>
  <c r="A41" i="6"/>
  <c r="E29" i="6"/>
  <c r="A29" i="6"/>
  <c r="E48" i="6"/>
  <c r="A60" i="6"/>
  <c r="A24" i="6"/>
  <c r="E585" i="7"/>
  <c r="B585" i="7"/>
  <c r="E579" i="7"/>
  <c r="B579" i="7"/>
  <c r="E573" i="7"/>
  <c r="B573" i="7"/>
  <c r="E567" i="7"/>
  <c r="B567" i="7"/>
  <c r="E561" i="7"/>
  <c r="B561" i="7"/>
  <c r="E555" i="7"/>
  <c r="B555" i="7"/>
  <c r="E549" i="7"/>
  <c r="B549" i="7"/>
  <c r="E543" i="7"/>
  <c r="B543" i="7"/>
  <c r="E537" i="7"/>
  <c r="B537" i="7"/>
  <c r="E531" i="7"/>
  <c r="B531" i="7"/>
  <c r="E525" i="7"/>
  <c r="B525" i="7"/>
  <c r="E519" i="7"/>
  <c r="B519" i="7"/>
  <c r="E513" i="7"/>
  <c r="B513" i="7"/>
  <c r="E507" i="7"/>
  <c r="B507" i="7"/>
  <c r="E501" i="7"/>
  <c r="B501" i="7"/>
  <c r="E495" i="7"/>
  <c r="B495" i="7"/>
  <c r="E489" i="7"/>
  <c r="B489" i="7"/>
  <c r="E483" i="7"/>
  <c r="B483" i="7"/>
  <c r="E477" i="7"/>
  <c r="B477" i="7"/>
  <c r="E471" i="7"/>
  <c r="B471" i="7"/>
  <c r="E465" i="7"/>
  <c r="B465" i="7"/>
  <c r="E459" i="7"/>
  <c r="B459" i="7"/>
  <c r="E453" i="7"/>
  <c r="B453" i="7"/>
  <c r="E447" i="7"/>
  <c r="B447" i="7"/>
  <c r="E441" i="7"/>
  <c r="B441" i="7"/>
  <c r="E435" i="7"/>
  <c r="B435" i="7"/>
  <c r="E429" i="7"/>
  <c r="B429" i="7"/>
  <c r="E423" i="7"/>
  <c r="B423" i="7"/>
  <c r="E417" i="7"/>
  <c r="B417" i="7"/>
  <c r="E411" i="7"/>
  <c r="B411" i="7"/>
  <c r="E405" i="7"/>
  <c r="B405" i="7"/>
  <c r="E399" i="7"/>
  <c r="B399" i="7"/>
  <c r="E393" i="7"/>
  <c r="B393" i="7"/>
  <c r="E387" i="7"/>
  <c r="B387" i="7"/>
  <c r="E381" i="7"/>
  <c r="B381" i="7"/>
  <c r="E375" i="7"/>
  <c r="B375" i="7"/>
  <c r="E369" i="7"/>
  <c r="B369" i="7"/>
  <c r="E363" i="7"/>
  <c r="B363" i="7"/>
  <c r="E357" i="7"/>
  <c r="B357" i="7"/>
  <c r="E351" i="7"/>
  <c r="B351" i="7"/>
  <c r="E345" i="7"/>
  <c r="B345" i="7"/>
  <c r="E339" i="7"/>
  <c r="B339" i="7"/>
  <c r="E333" i="7"/>
  <c r="B333" i="7"/>
  <c r="E327" i="7"/>
  <c r="B327" i="7"/>
  <c r="E321" i="7"/>
  <c r="B321" i="7"/>
  <c r="E315" i="7"/>
  <c r="B315" i="7"/>
  <c r="E309" i="7"/>
  <c r="B309" i="7"/>
  <c r="F177" i="8"/>
  <c r="E177" i="8"/>
  <c r="B177" i="8"/>
  <c r="A177" i="8" s="1"/>
  <c r="E100" i="6"/>
  <c r="E76" i="6"/>
  <c r="A76" i="6"/>
  <c r="A64" i="6"/>
  <c r="E64" i="6"/>
  <c r="A52" i="6"/>
  <c r="E52" i="6"/>
  <c r="E40" i="6"/>
  <c r="A40" i="6"/>
  <c r="E28" i="6"/>
  <c r="A28" i="6"/>
  <c r="A16" i="6"/>
  <c r="E16" i="6"/>
  <c r="E80" i="6"/>
  <c r="E69" i="6"/>
  <c r="A69" i="6"/>
  <c r="E57" i="6"/>
  <c r="A57" i="6"/>
  <c r="E45" i="6"/>
  <c r="A45" i="6"/>
  <c r="E21" i="6"/>
  <c r="A21" i="6"/>
  <c r="E96" i="6"/>
  <c r="E583" i="7"/>
  <c r="B583" i="7"/>
  <c r="E577" i="7"/>
  <c r="B577" i="7"/>
  <c r="E571" i="7"/>
  <c r="B571" i="7"/>
  <c r="E565" i="7"/>
  <c r="B565" i="7"/>
  <c r="E559" i="7"/>
  <c r="B559" i="7"/>
  <c r="E553" i="7"/>
  <c r="B553" i="7"/>
  <c r="E547" i="7"/>
  <c r="B547" i="7"/>
  <c r="E541" i="7"/>
  <c r="B541" i="7"/>
  <c r="E535" i="7"/>
  <c r="B535" i="7"/>
  <c r="E529" i="7"/>
  <c r="B529" i="7"/>
  <c r="E523" i="7"/>
  <c r="B523" i="7"/>
  <c r="E517" i="7"/>
  <c r="B517" i="7"/>
  <c r="E511" i="7"/>
  <c r="B511" i="7"/>
  <c r="E505" i="7"/>
  <c r="B505" i="7"/>
  <c r="E499" i="7"/>
  <c r="B499" i="7"/>
  <c r="E493" i="7"/>
  <c r="B493" i="7"/>
  <c r="E487" i="7"/>
  <c r="B487" i="7"/>
  <c r="E481" i="7"/>
  <c r="B481" i="7"/>
  <c r="E475" i="7"/>
  <c r="B475" i="7"/>
  <c r="E469" i="7"/>
  <c r="B469" i="7"/>
  <c r="E463" i="7"/>
  <c r="B463" i="7"/>
  <c r="E457" i="7"/>
  <c r="B457" i="7"/>
  <c r="E451" i="7"/>
  <c r="B451" i="7"/>
  <c r="E445" i="7"/>
  <c r="B445" i="7"/>
  <c r="E439" i="7"/>
  <c r="B439" i="7"/>
  <c r="E433" i="7"/>
  <c r="B433" i="7"/>
  <c r="E427" i="7"/>
  <c r="B427" i="7"/>
  <c r="E421" i="7"/>
  <c r="B421" i="7"/>
  <c r="E415" i="7"/>
  <c r="B415" i="7"/>
  <c r="E409" i="7"/>
  <c r="B409" i="7"/>
  <c r="E403" i="7"/>
  <c r="B403" i="7"/>
  <c r="E397" i="7"/>
  <c r="B397" i="7"/>
  <c r="E391" i="7"/>
  <c r="B391" i="7"/>
  <c r="E385" i="7"/>
  <c r="B385" i="7"/>
  <c r="E379" i="7"/>
  <c r="B379" i="7"/>
  <c r="E373" i="7"/>
  <c r="B373" i="7"/>
  <c r="E367" i="7"/>
  <c r="B367" i="7"/>
  <c r="E361" i="7"/>
  <c r="B361" i="7"/>
  <c r="E355" i="7"/>
  <c r="B355" i="7"/>
  <c r="E349" i="7"/>
  <c r="B349" i="7"/>
  <c r="E343" i="7"/>
  <c r="B343" i="7"/>
  <c r="E337" i="7"/>
  <c r="B337" i="7"/>
  <c r="E331" i="7"/>
  <c r="B331" i="7"/>
  <c r="E325" i="7"/>
  <c r="B325" i="7"/>
  <c r="E319" i="7"/>
  <c r="B319" i="7"/>
  <c r="E313" i="7"/>
  <c r="B313" i="7"/>
  <c r="E307" i="7"/>
  <c r="B307" i="7"/>
  <c r="E301" i="7"/>
  <c r="B301" i="7"/>
  <c r="E295" i="7"/>
  <c r="B295" i="7"/>
  <c r="E289" i="7"/>
  <c r="B289" i="7"/>
  <c r="E283" i="7"/>
  <c r="B283" i="7"/>
  <c r="E277" i="7"/>
  <c r="B277" i="7"/>
  <c r="E271" i="7"/>
  <c r="B271" i="7"/>
  <c r="E265" i="7"/>
  <c r="B265" i="7"/>
  <c r="E259" i="7"/>
  <c r="B259" i="7"/>
  <c r="E253" i="7"/>
  <c r="B253" i="7"/>
  <c r="E247" i="7"/>
  <c r="B247" i="7"/>
  <c r="E241" i="7"/>
  <c r="B241" i="7"/>
  <c r="E235" i="7"/>
  <c r="B235" i="7"/>
  <c r="E229" i="7"/>
  <c r="B229" i="7"/>
  <c r="E223" i="7"/>
  <c r="B223" i="7"/>
  <c r="E217" i="7"/>
  <c r="B217" i="7"/>
  <c r="E211" i="7"/>
  <c r="B211" i="7"/>
  <c r="E205" i="7"/>
  <c r="B205" i="7"/>
  <c r="E199" i="7"/>
  <c r="B199" i="7"/>
  <c r="E193" i="7"/>
  <c r="B193" i="7"/>
  <c r="E187" i="7"/>
  <c r="B187" i="7"/>
  <c r="E181" i="7"/>
  <c r="B181" i="7"/>
  <c r="E175" i="7"/>
  <c r="B175" i="7"/>
  <c r="E169" i="7"/>
  <c r="B169" i="7"/>
  <c r="E163" i="7"/>
  <c r="B163" i="7"/>
  <c r="E157" i="7"/>
  <c r="B157" i="7"/>
  <c r="E151" i="7"/>
  <c r="B151" i="7"/>
  <c r="E145" i="7"/>
  <c r="B145" i="7"/>
  <c r="E139" i="7"/>
  <c r="B139" i="7"/>
  <c r="E133" i="7"/>
  <c r="B133" i="7"/>
  <c r="E127" i="7"/>
  <c r="B127" i="7"/>
  <c r="E115" i="7"/>
  <c r="B115" i="7"/>
  <c r="E103" i="7"/>
  <c r="B103" i="7"/>
  <c r="E97" i="7"/>
  <c r="B97" i="7"/>
  <c r="E91" i="7"/>
  <c r="B91" i="7"/>
  <c r="E85" i="7"/>
  <c r="B85" i="7"/>
  <c r="E79" i="7"/>
  <c r="B79" i="7"/>
  <c r="E73" i="7"/>
  <c r="B73" i="7"/>
  <c r="E67" i="7"/>
  <c r="B67" i="7"/>
  <c r="E61" i="7"/>
  <c r="B61" i="7"/>
  <c r="E55" i="7"/>
  <c r="B55" i="7"/>
  <c r="E49" i="7"/>
  <c r="B49" i="7"/>
  <c r="E43" i="7"/>
  <c r="B43" i="7"/>
  <c r="E37" i="7"/>
  <c r="B37" i="7"/>
  <c r="E31" i="7"/>
  <c r="B31" i="7"/>
  <c r="E19" i="7"/>
  <c r="B19" i="7"/>
  <c r="E57" i="7"/>
  <c r="B584" i="7"/>
  <c r="B572" i="7"/>
  <c r="B556" i="7"/>
  <c r="E582" i="7"/>
  <c r="B582" i="7"/>
  <c r="E576" i="7"/>
  <c r="B576" i="7"/>
  <c r="E570" i="7"/>
  <c r="B570" i="7"/>
  <c r="E564" i="7"/>
  <c r="B564" i="7"/>
  <c r="E558" i="7"/>
  <c r="B558" i="7"/>
  <c r="E552" i="7"/>
  <c r="B552" i="7"/>
  <c r="E546" i="7"/>
  <c r="B546" i="7"/>
  <c r="E540" i="7"/>
  <c r="B540" i="7"/>
  <c r="E534" i="7"/>
  <c r="B534" i="7"/>
  <c r="E528" i="7"/>
  <c r="B528" i="7"/>
  <c r="E522" i="7"/>
  <c r="B522" i="7"/>
  <c r="E516" i="7"/>
  <c r="B516" i="7"/>
  <c r="E510" i="7"/>
  <c r="B510" i="7"/>
  <c r="E504" i="7"/>
  <c r="B504" i="7"/>
  <c r="E498" i="7"/>
  <c r="B498" i="7"/>
  <c r="E492" i="7"/>
  <c r="B492" i="7"/>
  <c r="E486" i="7"/>
  <c r="B486" i="7"/>
  <c r="E480" i="7"/>
  <c r="B480" i="7"/>
  <c r="E474" i="7"/>
  <c r="B474" i="7"/>
  <c r="E468" i="7"/>
  <c r="B468" i="7"/>
  <c r="E462" i="7"/>
  <c r="B462" i="7"/>
  <c r="E456" i="7"/>
  <c r="B456" i="7"/>
  <c r="E450" i="7"/>
  <c r="B450" i="7"/>
  <c r="E444" i="7"/>
  <c r="B444" i="7"/>
  <c r="E438" i="7"/>
  <c r="B438" i="7"/>
  <c r="E432" i="7"/>
  <c r="B432" i="7"/>
  <c r="E426" i="7"/>
  <c r="B426" i="7"/>
  <c r="E420" i="7"/>
  <c r="B420" i="7"/>
  <c r="E414" i="7"/>
  <c r="B414" i="7"/>
  <c r="E408" i="7"/>
  <c r="B408" i="7"/>
  <c r="E402" i="7"/>
  <c r="B402" i="7"/>
  <c r="E396" i="7"/>
  <c r="B396" i="7"/>
  <c r="E390" i="7"/>
  <c r="B390" i="7"/>
  <c r="E384" i="7"/>
  <c r="B384" i="7"/>
  <c r="E378" i="7"/>
  <c r="B378" i="7"/>
  <c r="E372" i="7"/>
  <c r="B372" i="7"/>
  <c r="E366" i="7"/>
  <c r="B366" i="7"/>
  <c r="E360" i="7"/>
  <c r="B360" i="7"/>
  <c r="E354" i="7"/>
  <c r="B354" i="7"/>
  <c r="E348" i="7"/>
  <c r="B348" i="7"/>
  <c r="E342" i="7"/>
  <c r="B342" i="7"/>
  <c r="E336" i="7"/>
  <c r="B336" i="7"/>
  <c r="E330" i="7"/>
  <c r="B330" i="7"/>
  <c r="E324" i="7"/>
  <c r="B324" i="7"/>
  <c r="E318" i="7"/>
  <c r="B318" i="7"/>
  <c r="E312" i="7"/>
  <c r="B312" i="7"/>
  <c r="E306" i="7"/>
  <c r="B306" i="7"/>
  <c r="E300" i="7"/>
  <c r="B300" i="7"/>
  <c r="E294" i="7"/>
  <c r="B294" i="7"/>
  <c r="E288" i="7"/>
  <c r="B288" i="7"/>
  <c r="E282" i="7"/>
  <c r="B282" i="7"/>
  <c r="E276" i="7"/>
  <c r="B276" i="7"/>
  <c r="E270" i="7"/>
  <c r="B270" i="7"/>
  <c r="E264" i="7"/>
  <c r="B264" i="7"/>
  <c r="E258" i="7"/>
  <c r="B258" i="7"/>
  <c r="E252" i="7"/>
  <c r="B252" i="7"/>
  <c r="E246" i="7"/>
  <c r="B246" i="7"/>
  <c r="E240" i="7"/>
  <c r="B240" i="7"/>
  <c r="E234" i="7"/>
  <c r="B234" i="7"/>
  <c r="E228" i="7"/>
  <c r="B228" i="7"/>
  <c r="E222" i="7"/>
  <c r="B222" i="7"/>
  <c r="E216" i="7"/>
  <c r="B216" i="7"/>
  <c r="E210" i="7"/>
  <c r="B210" i="7"/>
  <c r="E204" i="7"/>
  <c r="B204" i="7"/>
  <c r="E198" i="7"/>
  <c r="B198" i="7"/>
  <c r="E192" i="7"/>
  <c r="B192" i="7"/>
  <c r="E186" i="7"/>
  <c r="B186" i="7"/>
  <c r="E180" i="7"/>
  <c r="B180" i="7"/>
  <c r="E174" i="7"/>
  <c r="B174" i="7"/>
  <c r="E168" i="7"/>
  <c r="B168" i="7"/>
  <c r="E162" i="7"/>
  <c r="B162" i="7"/>
  <c r="E156" i="7"/>
  <c r="B156" i="7"/>
  <c r="E150" i="7"/>
  <c r="B150" i="7"/>
  <c r="E144" i="7"/>
  <c r="B144" i="7"/>
  <c r="E138" i="7"/>
  <c r="B138" i="7"/>
  <c r="E132" i="7"/>
  <c r="B132" i="7"/>
  <c r="E126" i="7"/>
  <c r="B126" i="7"/>
  <c r="E120" i="7"/>
  <c r="B120" i="7"/>
  <c r="E114" i="7"/>
  <c r="B114" i="7"/>
  <c r="E108" i="7"/>
  <c r="B108" i="7"/>
  <c r="E102" i="7"/>
  <c r="B102" i="7"/>
  <c r="E96" i="7"/>
  <c r="B96" i="7"/>
  <c r="E84" i="7"/>
  <c r="B84" i="7"/>
  <c r="E78" i="7"/>
  <c r="B78" i="7"/>
  <c r="E72" i="7"/>
  <c r="B72" i="7"/>
  <c r="E66" i="7"/>
  <c r="B66" i="7"/>
  <c r="E60" i="7"/>
  <c r="B60" i="7"/>
  <c r="E54" i="7"/>
  <c r="B54" i="7"/>
  <c r="E48" i="7"/>
  <c r="B48" i="7"/>
  <c r="E42" i="7"/>
  <c r="B42" i="7"/>
  <c r="E36" i="7"/>
  <c r="B36" i="7"/>
  <c r="E30" i="7"/>
  <c r="B30" i="7"/>
  <c r="E24" i="7"/>
  <c r="B24" i="7"/>
  <c r="E18" i="7"/>
  <c r="B18" i="7"/>
  <c r="E141" i="7"/>
  <c r="E581" i="7"/>
  <c r="B581" i="7"/>
  <c r="E575" i="7"/>
  <c r="B575" i="7"/>
  <c r="E569" i="7"/>
  <c r="B569" i="7"/>
  <c r="E563" i="7"/>
  <c r="B563" i="7"/>
  <c r="E557" i="7"/>
  <c r="B557" i="7"/>
  <c r="E551" i="7"/>
  <c r="B551" i="7"/>
  <c r="E545" i="7"/>
  <c r="B545" i="7"/>
  <c r="E539" i="7"/>
  <c r="B539" i="7"/>
  <c r="E533" i="7"/>
  <c r="B533" i="7"/>
  <c r="E527" i="7"/>
  <c r="B527" i="7"/>
  <c r="E521" i="7"/>
  <c r="B521" i="7"/>
  <c r="E515" i="7"/>
  <c r="B515" i="7"/>
  <c r="E509" i="7"/>
  <c r="B509" i="7"/>
  <c r="E503" i="7"/>
  <c r="B503" i="7"/>
  <c r="E497" i="7"/>
  <c r="B497" i="7"/>
  <c r="E491" i="7"/>
  <c r="B491" i="7"/>
  <c r="E485" i="7"/>
  <c r="B485" i="7"/>
  <c r="E479" i="7"/>
  <c r="B479" i="7"/>
  <c r="E473" i="7"/>
  <c r="B473" i="7"/>
  <c r="E467" i="7"/>
  <c r="B467" i="7"/>
  <c r="E461" i="7"/>
  <c r="B461" i="7"/>
  <c r="E455" i="7"/>
  <c r="B455" i="7"/>
  <c r="E449" i="7"/>
  <c r="B449" i="7"/>
  <c r="E443" i="7"/>
  <c r="B443" i="7"/>
  <c r="E437" i="7"/>
  <c r="B437" i="7"/>
  <c r="E431" i="7"/>
  <c r="B431" i="7"/>
  <c r="E425" i="7"/>
  <c r="B425" i="7"/>
  <c r="E419" i="7"/>
  <c r="B419" i="7"/>
  <c r="E413" i="7"/>
  <c r="B413" i="7"/>
  <c r="E407" i="7"/>
  <c r="B407" i="7"/>
  <c r="E401" i="7"/>
  <c r="B401" i="7"/>
  <c r="E395" i="7"/>
  <c r="B395" i="7"/>
  <c r="E389" i="7"/>
  <c r="B389" i="7"/>
  <c r="E383" i="7"/>
  <c r="B383" i="7"/>
  <c r="E377" i="7"/>
  <c r="B377" i="7"/>
  <c r="E371" i="7"/>
  <c r="B371" i="7"/>
  <c r="E365" i="7"/>
  <c r="B365" i="7"/>
  <c r="E359" i="7"/>
  <c r="B359" i="7"/>
  <c r="E353" i="7"/>
  <c r="B353" i="7"/>
  <c r="E347" i="7"/>
  <c r="B347" i="7"/>
  <c r="E341" i="7"/>
  <c r="B341" i="7"/>
  <c r="E335" i="7"/>
  <c r="B335" i="7"/>
  <c r="E329" i="7"/>
  <c r="B329" i="7"/>
  <c r="E323" i="7"/>
  <c r="B323" i="7"/>
  <c r="E317" i="7"/>
  <c r="B317" i="7"/>
  <c r="E311" i="7"/>
  <c r="B311" i="7"/>
  <c r="E305" i="7"/>
  <c r="B305" i="7"/>
  <c r="E299" i="7"/>
  <c r="B299" i="7"/>
  <c r="E293" i="7"/>
  <c r="B293" i="7"/>
  <c r="E287" i="7"/>
  <c r="B287" i="7"/>
  <c r="E281" i="7"/>
  <c r="B281" i="7"/>
  <c r="E275" i="7"/>
  <c r="B275" i="7"/>
  <c r="E269" i="7"/>
  <c r="B269" i="7"/>
  <c r="E263" i="7"/>
  <c r="B263" i="7"/>
  <c r="E257" i="7"/>
  <c r="B257" i="7"/>
  <c r="E251" i="7"/>
  <c r="B251" i="7"/>
  <c r="E245" i="7"/>
  <c r="B245" i="7"/>
  <c r="E239" i="7"/>
  <c r="B239" i="7"/>
  <c r="E233" i="7"/>
  <c r="B233" i="7"/>
  <c r="E227" i="7"/>
  <c r="B227" i="7"/>
  <c r="E221" i="7"/>
  <c r="B221" i="7"/>
  <c r="E215" i="7"/>
  <c r="B215" i="7"/>
  <c r="E209" i="7"/>
  <c r="B209" i="7"/>
  <c r="E203" i="7"/>
  <c r="B203" i="7"/>
  <c r="E197" i="7"/>
  <c r="B197" i="7"/>
  <c r="E191" i="7"/>
  <c r="B191" i="7"/>
  <c r="E185" i="7"/>
  <c r="B185" i="7"/>
  <c r="E179" i="7"/>
  <c r="B179" i="7"/>
  <c r="E173" i="7"/>
  <c r="B173" i="7"/>
  <c r="E167" i="7"/>
  <c r="B167" i="7"/>
  <c r="E161" i="7"/>
  <c r="B161" i="7"/>
  <c r="E155" i="7"/>
  <c r="B155" i="7"/>
  <c r="E149" i="7"/>
  <c r="B149" i="7"/>
  <c r="E143" i="7"/>
  <c r="B143" i="7"/>
  <c r="E137" i="7"/>
  <c r="B137" i="7"/>
  <c r="E131" i="7"/>
  <c r="B131" i="7"/>
  <c r="E125" i="7"/>
  <c r="B125" i="7"/>
  <c r="E119" i="7"/>
  <c r="B119" i="7"/>
  <c r="E113" i="7"/>
  <c r="B113" i="7"/>
  <c r="E107" i="7"/>
  <c r="B107" i="7"/>
  <c r="E101" i="7"/>
  <c r="B101" i="7"/>
  <c r="E83" i="7"/>
  <c r="B83" i="7"/>
  <c r="E71" i="7"/>
  <c r="B71" i="7"/>
  <c r="E65" i="7"/>
  <c r="B65" i="7"/>
  <c r="E59" i="7"/>
  <c r="B59" i="7"/>
  <c r="E47" i="7"/>
  <c r="B47" i="7"/>
  <c r="E41" i="7"/>
  <c r="B41" i="7"/>
  <c r="E35" i="7"/>
  <c r="B35" i="7"/>
  <c r="E29" i="7"/>
  <c r="B29" i="7"/>
  <c r="E23" i="7"/>
  <c r="B23" i="7"/>
  <c r="E17" i="7"/>
  <c r="B17" i="7"/>
  <c r="E121" i="7"/>
  <c r="E45" i="7"/>
  <c r="B580" i="7"/>
  <c r="B568" i="7"/>
  <c r="B550" i="7"/>
  <c r="E538" i="7"/>
  <c r="B538" i="7"/>
  <c r="E532" i="7"/>
  <c r="B532" i="7"/>
  <c r="E526" i="7"/>
  <c r="B526" i="7"/>
  <c r="E520" i="7"/>
  <c r="B520" i="7"/>
  <c r="E514" i="7"/>
  <c r="B514" i="7"/>
  <c r="E508" i="7"/>
  <c r="B508" i="7"/>
  <c r="E502" i="7"/>
  <c r="B502" i="7"/>
  <c r="E496" i="7"/>
  <c r="B496" i="7"/>
  <c r="E490" i="7"/>
  <c r="B490" i="7"/>
  <c r="E484" i="7"/>
  <c r="B484" i="7"/>
  <c r="E478" i="7"/>
  <c r="B478" i="7"/>
  <c r="E472" i="7"/>
  <c r="B472" i="7"/>
  <c r="E466" i="7"/>
  <c r="B466" i="7"/>
  <c r="E460" i="7"/>
  <c r="B460" i="7"/>
  <c r="E454" i="7"/>
  <c r="B454" i="7"/>
  <c r="E448" i="7"/>
  <c r="B448" i="7"/>
  <c r="E442" i="7"/>
  <c r="B442" i="7"/>
  <c r="E436" i="7"/>
  <c r="B436" i="7"/>
  <c r="E430" i="7"/>
  <c r="B430" i="7"/>
  <c r="E424" i="7"/>
  <c r="B424" i="7"/>
  <c r="E418" i="7"/>
  <c r="B418" i="7"/>
  <c r="E412" i="7"/>
  <c r="B412" i="7"/>
  <c r="E406" i="7"/>
  <c r="B406" i="7"/>
  <c r="E400" i="7"/>
  <c r="B400" i="7"/>
  <c r="E394" i="7"/>
  <c r="B394" i="7"/>
  <c r="E388" i="7"/>
  <c r="B388" i="7"/>
  <c r="E382" i="7"/>
  <c r="B382" i="7"/>
  <c r="E376" i="7"/>
  <c r="B376" i="7"/>
  <c r="E370" i="7"/>
  <c r="B370" i="7"/>
  <c r="E364" i="7"/>
  <c r="B364" i="7"/>
  <c r="E358" i="7"/>
  <c r="B358" i="7"/>
  <c r="E352" i="7"/>
  <c r="B352" i="7"/>
  <c r="E346" i="7"/>
  <c r="B346" i="7"/>
  <c r="E340" i="7"/>
  <c r="B340" i="7"/>
  <c r="E334" i="7"/>
  <c r="B334" i="7"/>
  <c r="E328" i="7"/>
  <c r="B328" i="7"/>
  <c r="E322" i="7"/>
  <c r="B322" i="7"/>
  <c r="E316" i="7"/>
  <c r="B316" i="7"/>
  <c r="E310" i="7"/>
  <c r="B310" i="7"/>
  <c r="E304" i="7"/>
  <c r="B304" i="7"/>
  <c r="E298" i="7"/>
  <c r="B298" i="7"/>
  <c r="E292" i="7"/>
  <c r="B292" i="7"/>
  <c r="E286" i="7"/>
  <c r="B286" i="7"/>
  <c r="E280" i="7"/>
  <c r="B280" i="7"/>
  <c r="E274" i="7"/>
  <c r="B274" i="7"/>
  <c r="E268" i="7"/>
  <c r="B268" i="7"/>
  <c r="E262" i="7"/>
  <c r="B262" i="7"/>
  <c r="E256" i="7"/>
  <c r="B256" i="7"/>
  <c r="E250" i="7"/>
  <c r="B250" i="7"/>
  <c r="E244" i="7"/>
  <c r="B244" i="7"/>
  <c r="E238" i="7"/>
  <c r="B238" i="7"/>
  <c r="E232" i="7"/>
  <c r="B232" i="7"/>
  <c r="E226" i="7"/>
  <c r="B226" i="7"/>
  <c r="E220" i="7"/>
  <c r="B220" i="7"/>
  <c r="E214" i="7"/>
  <c r="B214" i="7"/>
  <c r="E208" i="7"/>
  <c r="B208" i="7"/>
  <c r="E202" i="7"/>
  <c r="B202" i="7"/>
  <c r="E196" i="7"/>
  <c r="B196" i="7"/>
  <c r="E190" i="7"/>
  <c r="B190" i="7"/>
  <c r="E184" i="7"/>
  <c r="B184" i="7"/>
  <c r="E178" i="7"/>
  <c r="B178" i="7"/>
  <c r="E172" i="7"/>
  <c r="B172" i="7"/>
  <c r="E166" i="7"/>
  <c r="B166" i="7"/>
  <c r="E160" i="7"/>
  <c r="B160" i="7"/>
  <c r="E154" i="7"/>
  <c r="B154" i="7"/>
  <c r="E148" i="7"/>
  <c r="B148" i="7"/>
  <c r="E142" i="7"/>
  <c r="B142" i="7"/>
  <c r="E136" i="7"/>
  <c r="B136" i="7"/>
  <c r="E130" i="7"/>
  <c r="B130" i="7"/>
  <c r="E124" i="7"/>
  <c r="B124" i="7"/>
  <c r="E118" i="7"/>
  <c r="B118" i="7"/>
  <c r="E112" i="7"/>
  <c r="B112" i="7"/>
  <c r="E106" i="7"/>
  <c r="B106" i="7"/>
  <c r="E100" i="7"/>
  <c r="B100" i="7"/>
  <c r="E94" i="7"/>
  <c r="B94" i="7"/>
  <c r="E82" i="7"/>
  <c r="B82" i="7"/>
  <c r="E76" i="7"/>
  <c r="B76" i="7"/>
  <c r="E70" i="7"/>
  <c r="B70" i="7"/>
  <c r="E64" i="7"/>
  <c r="B64" i="7"/>
  <c r="E58" i="7"/>
  <c r="B58" i="7"/>
  <c r="E52" i="7"/>
  <c r="B52" i="7"/>
  <c r="E46" i="7"/>
  <c r="B46" i="7"/>
  <c r="E40" i="7"/>
  <c r="B40" i="7"/>
  <c r="E34" i="7"/>
  <c r="B34" i="7"/>
  <c r="E28" i="7"/>
  <c r="B28" i="7"/>
  <c r="E22" i="7"/>
  <c r="B22" i="7"/>
  <c r="E16" i="7"/>
  <c r="B16" i="7"/>
  <c r="E109" i="7"/>
  <c r="E33" i="7"/>
  <c r="B578" i="7"/>
  <c r="E303" i="7"/>
  <c r="B303" i="7"/>
  <c r="E297" i="7"/>
  <c r="B297" i="7"/>
  <c r="E291" i="7"/>
  <c r="B291" i="7"/>
  <c r="E285" i="7"/>
  <c r="B285" i="7"/>
  <c r="E279" i="7"/>
  <c r="B279" i="7"/>
  <c r="E273" i="7"/>
  <c r="B273" i="7"/>
  <c r="E267" i="7"/>
  <c r="B267" i="7"/>
  <c r="E261" i="7"/>
  <c r="B261" i="7"/>
  <c r="E255" i="7"/>
  <c r="B255" i="7"/>
  <c r="E249" i="7"/>
  <c r="B249" i="7"/>
  <c r="E243" i="7"/>
  <c r="B243" i="7"/>
  <c r="E237" i="7"/>
  <c r="B237" i="7"/>
  <c r="E231" i="7"/>
  <c r="B231" i="7"/>
  <c r="E225" i="7"/>
  <c r="B225" i="7"/>
  <c r="E219" i="7"/>
  <c r="B219" i="7"/>
  <c r="E213" i="7"/>
  <c r="B213" i="7"/>
  <c r="E207" i="7"/>
  <c r="B207" i="7"/>
  <c r="E201" i="7"/>
  <c r="B201" i="7"/>
  <c r="E195" i="7"/>
  <c r="B195" i="7"/>
  <c r="E189" i="7"/>
  <c r="B189" i="7"/>
  <c r="E183" i="7"/>
  <c r="B183" i="7"/>
  <c r="E177" i="7"/>
  <c r="B177" i="7"/>
  <c r="E171" i="7"/>
  <c r="B171" i="7"/>
  <c r="E165" i="7"/>
  <c r="B165" i="7"/>
  <c r="E159" i="7"/>
  <c r="B159" i="7"/>
  <c r="E153" i="7"/>
  <c r="B153" i="7"/>
  <c r="E147" i="7"/>
  <c r="B147" i="7"/>
  <c r="E135" i="7"/>
  <c r="B135" i="7"/>
  <c r="E129" i="7"/>
  <c r="B129" i="7"/>
  <c r="E123" i="7"/>
  <c r="B123" i="7"/>
  <c r="E117" i="7"/>
  <c r="B117" i="7"/>
  <c r="E111" i="7"/>
  <c r="B111" i="7"/>
  <c r="E105" i="7"/>
  <c r="B105" i="7"/>
  <c r="E99" i="7"/>
  <c r="B99" i="7"/>
  <c r="E87" i="7"/>
  <c r="B87" i="7"/>
  <c r="E81" i="7"/>
  <c r="B81" i="7"/>
  <c r="E75" i="7"/>
  <c r="B75" i="7"/>
  <c r="E69" i="7"/>
  <c r="B69" i="7"/>
  <c r="E63" i="7"/>
  <c r="B63" i="7"/>
  <c r="E51" i="7"/>
  <c r="B51" i="7"/>
  <c r="E39" i="7"/>
  <c r="B39" i="7"/>
  <c r="E27" i="7"/>
  <c r="B27" i="7"/>
  <c r="E15" i="7"/>
  <c r="B15" i="7"/>
  <c r="E25" i="7"/>
  <c r="B562" i="7"/>
  <c r="B544" i="7"/>
  <c r="E566" i="7"/>
  <c r="B566" i="7"/>
  <c r="E560" i="7"/>
  <c r="B560" i="7"/>
  <c r="E554" i="7"/>
  <c r="B554" i="7"/>
  <c r="E548" i="7"/>
  <c r="B548" i="7"/>
  <c r="E542" i="7"/>
  <c r="B542" i="7"/>
  <c r="E536" i="7"/>
  <c r="B536" i="7"/>
  <c r="E530" i="7"/>
  <c r="B530" i="7"/>
  <c r="E524" i="7"/>
  <c r="B524" i="7"/>
  <c r="E518" i="7"/>
  <c r="B518" i="7"/>
  <c r="E512" i="7"/>
  <c r="B512" i="7"/>
  <c r="E506" i="7"/>
  <c r="B506" i="7"/>
  <c r="E500" i="7"/>
  <c r="B500" i="7"/>
  <c r="E494" i="7"/>
  <c r="B494" i="7"/>
  <c r="E488" i="7"/>
  <c r="B488" i="7"/>
  <c r="E482" i="7"/>
  <c r="B482" i="7"/>
  <c r="E476" i="7"/>
  <c r="B476" i="7"/>
  <c r="E470" i="7"/>
  <c r="B470" i="7"/>
  <c r="E464" i="7"/>
  <c r="B464" i="7"/>
  <c r="E458" i="7"/>
  <c r="B458" i="7"/>
  <c r="E452" i="7"/>
  <c r="B452" i="7"/>
  <c r="E446" i="7"/>
  <c r="B446" i="7"/>
  <c r="E440" i="7"/>
  <c r="B440" i="7"/>
  <c r="E434" i="7"/>
  <c r="B434" i="7"/>
  <c r="E428" i="7"/>
  <c r="B428" i="7"/>
  <c r="E422" i="7"/>
  <c r="B422" i="7"/>
  <c r="E416" i="7"/>
  <c r="B416" i="7"/>
  <c r="E410" i="7"/>
  <c r="B410" i="7"/>
  <c r="E404" i="7"/>
  <c r="B404" i="7"/>
  <c r="E398" i="7"/>
  <c r="B398" i="7"/>
  <c r="E392" i="7"/>
  <c r="B392" i="7"/>
  <c r="E386" i="7"/>
  <c r="B386" i="7"/>
  <c r="E380" i="7"/>
  <c r="B380" i="7"/>
  <c r="E374" i="7"/>
  <c r="B374" i="7"/>
  <c r="E368" i="7"/>
  <c r="B368" i="7"/>
  <c r="E362" i="7"/>
  <c r="B362" i="7"/>
  <c r="E356" i="7"/>
  <c r="B356" i="7"/>
  <c r="E350" i="7"/>
  <c r="B350" i="7"/>
  <c r="E344" i="7"/>
  <c r="B344" i="7"/>
  <c r="E338" i="7"/>
  <c r="B338" i="7"/>
  <c r="E332" i="7"/>
  <c r="B332" i="7"/>
  <c r="E326" i="7"/>
  <c r="B326" i="7"/>
  <c r="E320" i="7"/>
  <c r="B320" i="7"/>
  <c r="E314" i="7"/>
  <c r="B314" i="7"/>
  <c r="E308" i="7"/>
  <c r="B308" i="7"/>
  <c r="E302" i="7"/>
  <c r="B302" i="7"/>
  <c r="E296" i="7"/>
  <c r="B296" i="7"/>
  <c r="E290" i="7"/>
  <c r="B290" i="7"/>
  <c r="E284" i="7"/>
  <c r="B284" i="7"/>
  <c r="E278" i="7"/>
  <c r="B278" i="7"/>
  <c r="E272" i="7"/>
  <c r="B272" i="7"/>
  <c r="E266" i="7"/>
  <c r="B266" i="7"/>
  <c r="E260" i="7"/>
  <c r="B260" i="7"/>
  <c r="E254" i="7"/>
  <c r="B254" i="7"/>
  <c r="E248" i="7"/>
  <c r="B248" i="7"/>
  <c r="E242" i="7"/>
  <c r="B242" i="7"/>
  <c r="E236" i="7"/>
  <c r="B236" i="7"/>
  <c r="E230" i="7"/>
  <c r="B230" i="7"/>
  <c r="E224" i="7"/>
  <c r="B224" i="7"/>
  <c r="E218" i="7"/>
  <c r="B218" i="7"/>
  <c r="E212" i="7"/>
  <c r="B212" i="7"/>
  <c r="E206" i="7"/>
  <c r="B206" i="7"/>
  <c r="E200" i="7"/>
  <c r="B200" i="7"/>
  <c r="E194" i="7"/>
  <c r="B194" i="7"/>
  <c r="E188" i="7"/>
  <c r="B188" i="7"/>
  <c r="E182" i="7"/>
  <c r="B182" i="7"/>
  <c r="E176" i="7"/>
  <c r="B176" i="7"/>
  <c r="E170" i="7"/>
  <c r="B170" i="7"/>
  <c r="E164" i="7"/>
  <c r="B164" i="7"/>
  <c r="E158" i="7"/>
  <c r="B158" i="7"/>
  <c r="E152" i="7"/>
  <c r="B152" i="7"/>
  <c r="E146" i="7"/>
  <c r="B146" i="7"/>
  <c r="E140" i="7"/>
  <c r="B140" i="7"/>
  <c r="E134" i="7"/>
  <c r="B134" i="7"/>
  <c r="E128" i="7"/>
  <c r="B128" i="7"/>
  <c r="E122" i="7"/>
  <c r="B122" i="7"/>
  <c r="E116" i="7"/>
  <c r="B116" i="7"/>
  <c r="E110" i="7"/>
  <c r="B110" i="7"/>
  <c r="E104" i="7"/>
  <c r="B104" i="7"/>
  <c r="E98" i="7"/>
  <c r="B98" i="7"/>
  <c r="E86" i="7"/>
  <c r="B86" i="7"/>
  <c r="E80" i="7"/>
  <c r="B80" i="7"/>
  <c r="E74" i="7"/>
  <c r="B74" i="7"/>
  <c r="E68" i="7"/>
  <c r="B68" i="7"/>
  <c r="E62" i="7"/>
  <c r="B62" i="7"/>
  <c r="E56" i="7"/>
  <c r="B56" i="7"/>
  <c r="E50" i="7"/>
  <c r="B50" i="7"/>
  <c r="E44" i="7"/>
  <c r="B44" i="7"/>
  <c r="E38" i="7"/>
  <c r="B38" i="7"/>
  <c r="E32" i="7"/>
  <c r="B32" i="7"/>
  <c r="E26" i="7"/>
  <c r="B26" i="7"/>
  <c r="E20" i="7"/>
  <c r="B20" i="7"/>
  <c r="E14" i="7"/>
  <c r="B14" i="7"/>
  <c r="E77" i="7"/>
  <c r="E21" i="7"/>
  <c r="B586" i="7"/>
  <c r="B574" i="7"/>
  <c r="B100" i="11"/>
  <c r="B99" i="11"/>
  <c r="E99" i="11"/>
  <c r="E83" i="11"/>
  <c r="E67" i="11"/>
  <c r="E51" i="11"/>
  <c r="E35" i="11"/>
  <c r="E95" i="11"/>
  <c r="E79" i="11"/>
  <c r="E63" i="11"/>
  <c r="E47" i="11"/>
  <c r="E31" i="11"/>
  <c r="E91" i="11"/>
  <c r="E75" i="11"/>
  <c r="E59" i="11"/>
  <c r="E43" i="11"/>
  <c r="E27" i="11"/>
  <c r="E87" i="11"/>
  <c r="E71" i="11"/>
  <c r="E55" i="11"/>
  <c r="E39" i="11"/>
  <c r="E23" i="11"/>
  <c r="E98" i="11"/>
  <c r="E94" i="11"/>
  <c r="E90" i="11"/>
  <c r="E86" i="11"/>
  <c r="E82" i="11"/>
  <c r="E78" i="11"/>
  <c r="E74" i="11"/>
  <c r="E70" i="11"/>
  <c r="E66" i="11"/>
  <c r="E62" i="11"/>
  <c r="E58" i="11"/>
  <c r="E54" i="11"/>
  <c r="E50" i="11"/>
  <c r="E46" i="11"/>
  <c r="E42" i="11"/>
  <c r="E38" i="11"/>
  <c r="E34" i="11"/>
  <c r="E30" i="11"/>
  <c r="E26" i="11"/>
  <c r="E22" i="11"/>
  <c r="E98" i="6"/>
  <c r="E94" i="6"/>
  <c r="E90" i="6"/>
  <c r="E86" i="6"/>
  <c r="E82" i="6"/>
  <c r="E78" i="6"/>
  <c r="E74" i="6"/>
  <c r="E70" i="6"/>
  <c r="E66" i="6"/>
  <c r="E62" i="6"/>
  <c r="E58" i="6"/>
  <c r="E54" i="6"/>
  <c r="E50" i="6"/>
  <c r="E46" i="6"/>
  <c r="E42" i="6"/>
  <c r="E38" i="6"/>
  <c r="E34" i="6"/>
  <c r="E30" i="6"/>
  <c r="E26" i="6"/>
  <c r="E22" i="6"/>
  <c r="E18" i="6"/>
  <c r="E14" i="6"/>
  <c r="E99" i="6"/>
  <c r="E95" i="6"/>
  <c r="E91" i="6"/>
  <c r="E87" i="6"/>
  <c r="E83" i="6"/>
  <c r="E79" i="6"/>
  <c r="E75" i="6"/>
  <c r="E71" i="6"/>
  <c r="E67" i="6"/>
  <c r="E63" i="6"/>
  <c r="E59" i="6"/>
  <c r="E55" i="6"/>
  <c r="E51" i="6"/>
  <c r="E47" i="6"/>
  <c r="E43" i="6"/>
  <c r="E39" i="6"/>
  <c r="E35" i="6"/>
  <c r="E31" i="6"/>
  <c r="E27" i="6"/>
  <c r="E23" i="6"/>
  <c r="E19" i="6"/>
  <c r="E15" i="6"/>
  <c r="F107" i="7"/>
  <c r="F194" i="7"/>
  <c r="F261" i="7"/>
  <c r="F163" i="7"/>
  <c r="F119" i="7"/>
  <c r="F255" i="7"/>
  <c r="F271" i="7"/>
  <c r="F135" i="7"/>
  <c r="F184" i="7"/>
  <c r="F101" i="7"/>
  <c r="F100" i="7"/>
  <c r="F269" i="7"/>
  <c r="F253" i="7"/>
  <c r="F173" i="7"/>
  <c r="F169" i="7"/>
  <c r="F162" i="7"/>
  <c r="F147" i="7"/>
  <c r="F116" i="7"/>
  <c r="F94" i="7"/>
  <c r="F263" i="7"/>
  <c r="F192" i="7"/>
  <c r="F137" i="7"/>
  <c r="F132" i="7"/>
  <c r="F117" i="7"/>
  <c r="F99" i="7"/>
  <c r="F97" i="7"/>
  <c r="F87" i="7"/>
  <c r="F198" i="7"/>
  <c r="F190" i="7"/>
  <c r="F182" i="7"/>
  <c r="F118" i="7"/>
  <c r="F110" i="7"/>
  <c r="F103" i="7"/>
  <c r="F96" i="7"/>
  <c r="F86" i="7"/>
  <c r="F15" i="7"/>
  <c r="F111" i="7"/>
  <c r="F104" i="7"/>
  <c r="F13" i="7"/>
  <c r="F267" i="7"/>
  <c r="F259" i="7"/>
  <c r="F251" i="7"/>
  <c r="F177" i="7"/>
  <c r="F171" i="7"/>
  <c r="F161" i="7"/>
  <c r="F155" i="7"/>
  <c r="F145" i="7"/>
  <c r="F139" i="7"/>
  <c r="F129" i="7"/>
  <c r="F123" i="7"/>
  <c r="F85" i="7"/>
  <c r="F83" i="7"/>
  <c r="F81" i="7"/>
  <c r="F79" i="7"/>
  <c r="F77" i="7"/>
  <c r="F75" i="7"/>
  <c r="F73" i="7"/>
  <c r="F71" i="7"/>
  <c r="F69" i="7"/>
  <c r="F67" i="7"/>
  <c r="F65" i="7"/>
  <c r="F63" i="7"/>
  <c r="F61" i="7"/>
  <c r="F59" i="7"/>
  <c r="F57" i="7"/>
  <c r="F55" i="7"/>
  <c r="F53" i="7"/>
  <c r="F51" i="7"/>
  <c r="F49" i="7"/>
  <c r="F47" i="7"/>
  <c r="F45" i="7"/>
  <c r="F43" i="7"/>
  <c r="F41" i="7"/>
  <c r="F39" i="7"/>
  <c r="F37" i="7"/>
  <c r="F35" i="7"/>
  <c r="F33" i="7"/>
  <c r="F31" i="7"/>
  <c r="F29" i="7"/>
  <c r="F27" i="7"/>
  <c r="F25" i="7"/>
  <c r="F23" i="7"/>
  <c r="F21" i="7"/>
  <c r="F19" i="7"/>
  <c r="F273" i="7"/>
  <c r="F265" i="7"/>
  <c r="F257" i="7"/>
  <c r="F196" i="7"/>
  <c r="F188" i="7"/>
  <c r="F180" i="7"/>
  <c r="F113" i="7"/>
  <c r="F105" i="7"/>
  <c r="F102" i="7"/>
  <c r="F91" i="7"/>
  <c r="F17" i="7"/>
  <c r="F183" i="7"/>
  <c r="F247" i="7"/>
  <c r="F244" i="7"/>
  <c r="F241" i="7"/>
  <c r="F238" i="7"/>
  <c r="F235" i="7"/>
  <c r="F233" i="7"/>
  <c r="F230" i="7"/>
  <c r="F227" i="7"/>
  <c r="F224" i="7"/>
  <c r="F220" i="7"/>
  <c r="F217" i="7"/>
  <c r="F215" i="7"/>
  <c r="F212" i="7"/>
  <c r="F209" i="7"/>
  <c r="F206" i="7"/>
  <c r="F203" i="7"/>
  <c r="F199" i="7"/>
  <c r="F197" i="7"/>
  <c r="F189" i="7"/>
  <c r="F181" i="7"/>
  <c r="F191" i="7"/>
  <c r="F193" i="7"/>
  <c r="F185" i="7"/>
  <c r="F195" i="7"/>
  <c r="F187" i="7"/>
  <c r="F179" i="7"/>
  <c r="F84" i="7"/>
  <c r="F82" i="7"/>
  <c r="F80" i="7"/>
  <c r="F78" i="7"/>
  <c r="F76" i="7"/>
  <c r="F74" i="7"/>
  <c r="F72" i="7"/>
  <c r="F70" i="7"/>
  <c r="F68" i="7"/>
  <c r="F66" i="7"/>
  <c r="F64" i="7"/>
  <c r="F62" i="7"/>
  <c r="F60" i="7"/>
  <c r="F58" i="7"/>
  <c r="F56" i="7"/>
  <c r="F54" i="7"/>
  <c r="F52" i="7"/>
  <c r="F50" i="7"/>
  <c r="F48" i="7"/>
  <c r="F46" i="7"/>
  <c r="F44" i="7"/>
  <c r="F42" i="7"/>
  <c r="F40" i="7"/>
  <c r="F38" i="7"/>
  <c r="F36" i="7"/>
  <c r="F34" i="7"/>
  <c r="F32" i="7"/>
  <c r="F30" i="7"/>
  <c r="F28" i="7"/>
  <c r="F26" i="7"/>
  <c r="F24" i="7"/>
  <c r="F22" i="7"/>
  <c r="F20" i="7"/>
  <c r="F18" i="7"/>
  <c r="F16" i="7"/>
  <c r="F14" i="7"/>
  <c r="F98" i="7"/>
  <c r="E92" i="7" l="1"/>
  <c r="E95" i="7"/>
  <c r="E13" i="8"/>
  <c r="B13" i="8"/>
  <c r="E11" i="11"/>
  <c r="F11" i="11"/>
  <c r="B93" i="7"/>
  <c r="B88" i="7"/>
  <c r="E11" i="6"/>
  <c r="B90" i="7"/>
  <c r="E89" i="7"/>
  <c r="A78" i="4" l="1"/>
  <c r="B78" i="4"/>
  <c r="C78" i="4"/>
  <c r="A79" i="4"/>
  <c r="B79" i="4"/>
  <c r="C79" i="4"/>
  <c r="A80" i="4"/>
  <c r="B80" i="4"/>
  <c r="C80" i="4"/>
  <c r="A81" i="4"/>
  <c r="B81" i="4"/>
  <c r="C81" i="4"/>
  <c r="A82" i="4"/>
  <c r="B82" i="4"/>
  <c r="C82" i="4"/>
  <c r="D79" i="4" l="1"/>
  <c r="D81" i="4"/>
  <c r="D80" i="4"/>
  <c r="D82" i="4"/>
  <c r="D78" i="4"/>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A13" i="8" l="1"/>
  <c r="A15" i="2"/>
  <c r="X15" i="2" s="1"/>
  <c r="A16" i="2"/>
  <c r="X16" i="2" s="1"/>
  <c r="A17" i="2"/>
  <c r="X17" i="2" s="1"/>
  <c r="A18" i="2"/>
  <c r="X18" i="2" s="1"/>
  <c r="A20" i="2"/>
  <c r="X20" i="2" s="1"/>
  <c r="A21" i="2"/>
  <c r="X21" i="2" s="1"/>
  <c r="A22" i="2"/>
  <c r="X22" i="2" s="1"/>
  <c r="A23" i="2"/>
  <c r="X23" i="2" s="1"/>
  <c r="A24" i="2"/>
  <c r="X24" i="2" s="1"/>
  <c r="A25" i="2"/>
  <c r="X25" i="2" s="1"/>
  <c r="A26" i="2"/>
  <c r="X26" i="2" s="1"/>
  <c r="A27" i="2"/>
  <c r="X27" i="2" s="1"/>
  <c r="A28" i="2"/>
  <c r="X28" i="2" s="1"/>
  <c r="A29" i="2"/>
  <c r="X29" i="2" s="1"/>
  <c r="A30" i="2"/>
  <c r="X30" i="2" s="1"/>
  <c r="A31" i="2"/>
  <c r="X31" i="2" s="1"/>
  <c r="A32" i="2"/>
  <c r="X32" i="2" s="1"/>
  <c r="A34" i="2"/>
  <c r="X34" i="2" s="1"/>
  <c r="A35" i="2"/>
  <c r="X35" i="2" s="1"/>
  <c r="A36" i="2"/>
  <c r="X36" i="2" s="1"/>
  <c r="A37" i="2"/>
  <c r="X37" i="2" s="1"/>
  <c r="A38" i="2"/>
  <c r="X38" i="2" s="1"/>
  <c r="A39" i="2"/>
  <c r="X39" i="2" s="1"/>
  <c r="A40" i="2"/>
  <c r="X40" i="2" s="1"/>
  <c r="A41" i="2"/>
  <c r="X41" i="2" s="1"/>
  <c r="A42" i="2"/>
  <c r="X42" i="2" s="1"/>
  <c r="A43" i="2"/>
  <c r="X43" i="2" s="1"/>
  <c r="A44" i="2"/>
  <c r="X44" i="2" s="1"/>
  <c r="A45" i="2"/>
  <c r="X45" i="2" s="1"/>
  <c r="A46" i="2"/>
  <c r="X46" i="2" s="1"/>
  <c r="A47" i="2"/>
  <c r="X47" i="2" s="1"/>
  <c r="A48" i="2"/>
  <c r="X48" i="2" s="1"/>
  <c r="A49" i="2"/>
  <c r="X49" i="2" s="1"/>
  <c r="A50" i="2"/>
  <c r="X50" i="2" s="1"/>
  <c r="A51" i="2"/>
  <c r="X51" i="2" s="1"/>
  <c r="A52" i="2"/>
  <c r="X52" i="2" s="1"/>
  <c r="A53" i="2"/>
  <c r="X53" i="2" s="1"/>
  <c r="A54" i="2"/>
  <c r="X54" i="2" s="1"/>
  <c r="A55" i="2"/>
  <c r="X55" i="2" s="1"/>
  <c r="A56" i="2"/>
  <c r="X56" i="2" s="1"/>
  <c r="A57" i="2"/>
  <c r="X57" i="2" s="1"/>
  <c r="A58" i="2"/>
  <c r="X58" i="2" s="1"/>
  <c r="A14" i="2"/>
  <c r="X14" i="2" s="1"/>
  <c r="B13" i="7" l="1"/>
  <c r="E13" i="7"/>
  <c r="A19" i="2"/>
  <c r="X19" i="2" s="1"/>
  <c r="A33" i="2"/>
  <c r="X33" i="2" s="1"/>
  <c r="B27" i="2"/>
  <c r="B28" i="2"/>
  <c r="B29" i="2"/>
  <c r="B30" i="2"/>
  <c r="B31" i="2"/>
  <c r="B32" i="2"/>
  <c r="B34" i="2"/>
  <c r="B35" i="2"/>
  <c r="B36" i="2"/>
  <c r="B37" i="2"/>
  <c r="B38" i="2"/>
  <c r="B39" i="2"/>
  <c r="B40" i="2"/>
  <c r="B41" i="2"/>
  <c r="B42" i="2"/>
  <c r="B43" i="2"/>
  <c r="B44" i="2"/>
  <c r="B45" i="2"/>
  <c r="B46" i="2"/>
  <c r="B47" i="2"/>
  <c r="B48" i="2"/>
  <c r="B49" i="2"/>
  <c r="B50" i="2"/>
  <c r="B51" i="2"/>
  <c r="B52" i="2"/>
  <c r="B53" i="2"/>
  <c r="B54" i="2"/>
  <c r="B55" i="2"/>
  <c r="D592" i="7"/>
  <c r="F592" i="7" s="1"/>
  <c r="D591" i="7"/>
  <c r="D590" i="7"/>
  <c r="F590" i="7" s="1"/>
  <c r="D589" i="7"/>
  <c r="F589" i="7" s="1"/>
  <c r="D588" i="7"/>
  <c r="F588" i="7" s="1"/>
  <c r="D587" i="7"/>
  <c r="F587" i="7" s="1"/>
  <c r="D586" i="7"/>
  <c r="D585" i="7"/>
  <c r="D584" i="7"/>
  <c r="D583" i="7"/>
  <c r="D582" i="7"/>
  <c r="D581" i="7"/>
  <c r="D580" i="7"/>
  <c r="D579" i="7"/>
  <c r="D578" i="7"/>
  <c r="D577" i="7"/>
  <c r="D576" i="7"/>
  <c r="D575" i="7"/>
  <c r="D574" i="7"/>
  <c r="D573" i="7"/>
  <c r="D572" i="7"/>
  <c r="D571" i="7"/>
  <c r="D570" i="7"/>
  <c r="D569" i="7"/>
  <c r="D568" i="7"/>
  <c r="D567" i="7"/>
  <c r="D566" i="7"/>
  <c r="D565" i="7"/>
  <c r="D564" i="7"/>
  <c r="D563" i="7"/>
  <c r="D562" i="7"/>
  <c r="D561" i="7"/>
  <c r="D560" i="7"/>
  <c r="D559" i="7"/>
  <c r="D558" i="7"/>
  <c r="D557" i="7"/>
  <c r="D556" i="7"/>
  <c r="D555" i="7"/>
  <c r="D554" i="7"/>
  <c r="D553" i="7"/>
  <c r="D552" i="7"/>
  <c r="D551" i="7"/>
  <c r="D550" i="7"/>
  <c r="D549" i="7"/>
  <c r="D548" i="7"/>
  <c r="D547" i="7"/>
  <c r="D546" i="7"/>
  <c r="D545" i="7"/>
  <c r="D544" i="7"/>
  <c r="D543" i="7"/>
  <c r="D542" i="7"/>
  <c r="D541" i="7"/>
  <c r="D540" i="7"/>
  <c r="D539" i="7"/>
  <c r="D538" i="7"/>
  <c r="D537" i="7"/>
  <c r="D536" i="7"/>
  <c r="D535" i="7"/>
  <c r="D534" i="7"/>
  <c r="D533" i="7"/>
  <c r="D532" i="7"/>
  <c r="D531" i="7"/>
  <c r="D530" i="7"/>
  <c r="D529" i="7"/>
  <c r="D528" i="7"/>
  <c r="D527" i="7"/>
  <c r="D526" i="7"/>
  <c r="D525" i="7"/>
  <c r="D524" i="7"/>
  <c r="D523" i="7"/>
  <c r="D522" i="7"/>
  <c r="D521" i="7"/>
  <c r="D520" i="7"/>
  <c r="D519" i="7"/>
  <c r="D518" i="7"/>
  <c r="D517" i="7"/>
  <c r="D516" i="7"/>
  <c r="D515" i="7"/>
  <c r="D514" i="7"/>
  <c r="D513" i="7"/>
  <c r="D512" i="7"/>
  <c r="D511" i="7"/>
  <c r="D510" i="7"/>
  <c r="D509" i="7"/>
  <c r="D508" i="7"/>
  <c r="D507" i="7"/>
  <c r="D506" i="7"/>
  <c r="D505" i="7"/>
  <c r="D504" i="7"/>
  <c r="D503" i="7"/>
  <c r="D502" i="7"/>
  <c r="D501" i="7"/>
  <c r="D500" i="7"/>
  <c r="D499" i="7"/>
  <c r="D498" i="7"/>
  <c r="D497" i="7"/>
  <c r="D496" i="7"/>
  <c r="D495" i="7"/>
  <c r="D494" i="7"/>
  <c r="D493" i="7"/>
  <c r="D492" i="7"/>
  <c r="D491" i="7"/>
  <c r="D490" i="7"/>
  <c r="D489" i="7"/>
  <c r="D488" i="7"/>
  <c r="D487" i="7"/>
  <c r="D486" i="7"/>
  <c r="D485" i="7"/>
  <c r="D484" i="7"/>
  <c r="D483" i="7"/>
  <c r="D482" i="7"/>
  <c r="D481" i="7"/>
  <c r="D480" i="7"/>
  <c r="D479" i="7"/>
  <c r="D478" i="7"/>
  <c r="D477" i="7"/>
  <c r="D476" i="7"/>
  <c r="D475" i="7"/>
  <c r="D474" i="7"/>
  <c r="D473" i="7"/>
  <c r="D472" i="7"/>
  <c r="D471" i="7"/>
  <c r="D470" i="7"/>
  <c r="D469" i="7"/>
  <c r="D468" i="7"/>
  <c r="D467" i="7"/>
  <c r="D466" i="7"/>
  <c r="D465" i="7"/>
  <c r="D464" i="7"/>
  <c r="D463" i="7"/>
  <c r="D462" i="7"/>
  <c r="D461" i="7"/>
  <c r="D460" i="7"/>
  <c r="D459" i="7"/>
  <c r="D458" i="7"/>
  <c r="D457" i="7"/>
  <c r="D456" i="7"/>
  <c r="D455" i="7"/>
  <c r="D454" i="7"/>
  <c r="D453" i="7"/>
  <c r="D452" i="7"/>
  <c r="D451" i="7"/>
  <c r="D450" i="7"/>
  <c r="D449" i="7"/>
  <c r="D448" i="7"/>
  <c r="D447" i="7"/>
  <c r="D446" i="7"/>
  <c r="D445" i="7"/>
  <c r="D444" i="7"/>
  <c r="D443" i="7"/>
  <c r="D442" i="7"/>
  <c r="D441" i="7"/>
  <c r="D440" i="7"/>
  <c r="D439" i="7"/>
  <c r="D438" i="7"/>
  <c r="D437" i="7"/>
  <c r="D436" i="7"/>
  <c r="D435" i="7"/>
  <c r="D434" i="7"/>
  <c r="D433" i="7"/>
  <c r="D432" i="7"/>
  <c r="D431" i="7"/>
  <c r="D430" i="7"/>
  <c r="D429" i="7"/>
  <c r="D428" i="7"/>
  <c r="D427" i="7"/>
  <c r="D426" i="7"/>
  <c r="D425" i="7"/>
  <c r="D424" i="7"/>
  <c r="D423" i="7"/>
  <c r="D422" i="7"/>
  <c r="D421" i="7"/>
  <c r="D420" i="7"/>
  <c r="D419" i="7"/>
  <c r="D418" i="7"/>
  <c r="D417" i="7"/>
  <c r="D416" i="7"/>
  <c r="D415" i="7"/>
  <c r="D414" i="7"/>
  <c r="D413" i="7"/>
  <c r="D412" i="7"/>
  <c r="D411" i="7"/>
  <c r="D410" i="7"/>
  <c r="D409" i="7"/>
  <c r="D408" i="7"/>
  <c r="D407" i="7"/>
  <c r="D406" i="7"/>
  <c r="D405" i="7"/>
  <c r="D404" i="7"/>
  <c r="D403" i="7"/>
  <c r="D402" i="7"/>
  <c r="D401" i="7"/>
  <c r="D400" i="7"/>
  <c r="D399" i="7"/>
  <c r="D398" i="7"/>
  <c r="D397" i="7"/>
  <c r="D396" i="7"/>
  <c r="D395" i="7"/>
  <c r="D394" i="7"/>
  <c r="D393" i="7"/>
  <c r="D392" i="7"/>
  <c r="D391" i="7"/>
  <c r="D390" i="7"/>
  <c r="D389" i="7"/>
  <c r="D388" i="7"/>
  <c r="D387" i="7"/>
  <c r="D386" i="7"/>
  <c r="D385" i="7"/>
  <c r="D384" i="7"/>
  <c r="D383" i="7"/>
  <c r="D382" i="7"/>
  <c r="D381" i="7"/>
  <c r="D380" i="7"/>
  <c r="D379" i="7"/>
  <c r="D378" i="7"/>
  <c r="D377" i="7"/>
  <c r="D376" i="7"/>
  <c r="D375" i="7"/>
  <c r="D374" i="7"/>
  <c r="D373" i="7"/>
  <c r="D372" i="7"/>
  <c r="D371" i="7"/>
  <c r="D370" i="7"/>
  <c r="D369" i="7"/>
  <c r="D368" i="7"/>
  <c r="D367" i="7"/>
  <c r="D366" i="7"/>
  <c r="D365" i="7"/>
  <c r="D364" i="7"/>
  <c r="D363" i="7"/>
  <c r="D362" i="7"/>
  <c r="D361" i="7"/>
  <c r="D360" i="7"/>
  <c r="D359" i="7"/>
  <c r="D358" i="7"/>
  <c r="D357" i="7"/>
  <c r="D356" i="7"/>
  <c r="D355" i="7"/>
  <c r="D354" i="7"/>
  <c r="D353" i="7"/>
  <c r="D352" i="7"/>
  <c r="D351" i="7"/>
  <c r="D350" i="7"/>
  <c r="D349" i="7"/>
  <c r="D348" i="7"/>
  <c r="D347" i="7"/>
  <c r="D346" i="7"/>
  <c r="D345" i="7"/>
  <c r="D344" i="7"/>
  <c r="D343" i="7"/>
  <c r="D342" i="7"/>
  <c r="D341" i="7"/>
  <c r="D340" i="7"/>
  <c r="D339" i="7"/>
  <c r="D338" i="7"/>
  <c r="D337" i="7"/>
  <c r="D336" i="7"/>
  <c r="D335" i="7"/>
  <c r="D334" i="7"/>
  <c r="D333" i="7"/>
  <c r="D332" i="7"/>
  <c r="D331" i="7"/>
  <c r="D330" i="7"/>
  <c r="D329" i="7"/>
  <c r="D328" i="7"/>
  <c r="D327" i="7"/>
  <c r="D326" i="7"/>
  <c r="D325" i="7"/>
  <c r="D324" i="7"/>
  <c r="D323" i="7"/>
  <c r="D322" i="7"/>
  <c r="D321" i="7"/>
  <c r="D320" i="7"/>
  <c r="D319" i="7"/>
  <c r="D318" i="7"/>
  <c r="D317" i="7"/>
  <c r="D316" i="7"/>
  <c r="D315" i="7"/>
  <c r="D314" i="7"/>
  <c r="D313" i="7"/>
  <c r="D312" i="7"/>
  <c r="D311" i="7"/>
  <c r="D310" i="7"/>
  <c r="D309" i="7"/>
  <c r="D308" i="7"/>
  <c r="D307" i="7"/>
  <c r="D306" i="7"/>
  <c r="D305" i="7"/>
  <c r="D304" i="7"/>
  <c r="D303" i="7"/>
  <c r="D302" i="7"/>
  <c r="D301" i="7"/>
  <c r="D300" i="7"/>
  <c r="D299" i="7"/>
  <c r="D298" i="7"/>
  <c r="D297" i="7"/>
  <c r="D296" i="7"/>
  <c r="D295" i="7"/>
  <c r="D294" i="7"/>
  <c r="D293" i="7"/>
  <c r="D292" i="7"/>
  <c r="D291" i="7"/>
  <c r="D290" i="7"/>
  <c r="D289" i="7"/>
  <c r="D288" i="7"/>
  <c r="D287" i="7"/>
  <c r="D286" i="7"/>
  <c r="D285" i="7"/>
  <c r="D284" i="7"/>
  <c r="D283" i="7"/>
  <c r="D282" i="7"/>
  <c r="D281" i="7"/>
  <c r="D280" i="7"/>
  <c r="D279" i="7"/>
  <c r="D278" i="7"/>
  <c r="D277" i="7"/>
  <c r="D276" i="7"/>
  <c r="D275" i="7"/>
  <c r="B10" i="6"/>
  <c r="F10" i="6" s="1"/>
  <c r="E10" i="6" l="1"/>
  <c r="B12" i="8"/>
  <c r="A12" i="8" s="1"/>
  <c r="E12" i="8"/>
  <c r="F277" i="7"/>
  <c r="F281" i="7"/>
  <c r="F285" i="7"/>
  <c r="F289" i="7"/>
  <c r="F293" i="7"/>
  <c r="F297" i="7"/>
  <c r="F301" i="7"/>
  <c r="F305" i="7"/>
  <c r="F309" i="7"/>
  <c r="F313" i="7"/>
  <c r="F317" i="7"/>
  <c r="F321" i="7"/>
  <c r="F325" i="7"/>
  <c r="F329" i="7"/>
  <c r="F333" i="7"/>
  <c r="F337" i="7"/>
  <c r="F341" i="7"/>
  <c r="F345" i="7"/>
  <c r="F349" i="7"/>
  <c r="F353" i="7"/>
  <c r="F357" i="7"/>
  <c r="F361" i="7"/>
  <c r="F365" i="7"/>
  <c r="F369" i="7"/>
  <c r="F373" i="7"/>
  <c r="F377" i="7"/>
  <c r="F381" i="7"/>
  <c r="F385" i="7"/>
  <c r="F389" i="7"/>
  <c r="F393" i="7"/>
  <c r="F397" i="7"/>
  <c r="F401" i="7"/>
  <c r="F405" i="7"/>
  <c r="F409" i="7"/>
  <c r="F413" i="7"/>
  <c r="F417" i="7"/>
  <c r="F421" i="7"/>
  <c r="F425" i="7"/>
  <c r="F429" i="7"/>
  <c r="F433" i="7"/>
  <c r="F437" i="7"/>
  <c r="F441" i="7"/>
  <c r="F445" i="7"/>
  <c r="F449" i="7"/>
  <c r="F453" i="7"/>
  <c r="F457" i="7"/>
  <c r="F461" i="7"/>
  <c r="F465" i="7"/>
  <c r="F469" i="7"/>
  <c r="F473" i="7"/>
  <c r="F477" i="7"/>
  <c r="F481" i="7"/>
  <c r="F485" i="7"/>
  <c r="F489" i="7"/>
  <c r="F493" i="7"/>
  <c r="F497" i="7"/>
  <c r="F501" i="7"/>
  <c r="F505" i="7"/>
  <c r="F509" i="7"/>
  <c r="F513" i="7"/>
  <c r="F517" i="7"/>
  <c r="F521" i="7"/>
  <c r="F525" i="7"/>
  <c r="F529" i="7"/>
  <c r="F533" i="7"/>
  <c r="F591" i="7"/>
  <c r="F537" i="7"/>
  <c r="F541" i="7"/>
  <c r="F545" i="7"/>
  <c r="F549" i="7"/>
  <c r="F553" i="7"/>
  <c r="F557" i="7"/>
  <c r="F561" i="7"/>
  <c r="F565" i="7"/>
  <c r="F569" i="7"/>
  <c r="F573" i="7"/>
  <c r="F577" i="7"/>
  <c r="F581" i="7"/>
  <c r="F585" i="7"/>
  <c r="F278" i="7"/>
  <c r="F282" i="7"/>
  <c r="F286" i="7"/>
  <c r="F290" i="7"/>
  <c r="F294" i="7"/>
  <c r="F298" i="7"/>
  <c r="F302" i="7"/>
  <c r="F306" i="7"/>
  <c r="F310" i="7"/>
  <c r="F314" i="7"/>
  <c r="F318" i="7"/>
  <c r="F322" i="7"/>
  <c r="F326" i="7"/>
  <c r="F330" i="7"/>
  <c r="F334" i="7"/>
  <c r="F338" i="7"/>
  <c r="F342" i="7"/>
  <c r="F346" i="7"/>
  <c r="F350" i="7"/>
  <c r="F354" i="7"/>
  <c r="F358" i="7"/>
  <c r="F362" i="7"/>
  <c r="F366" i="7"/>
  <c r="F370" i="7"/>
  <c r="F374" i="7"/>
  <c r="F378" i="7"/>
  <c r="F382" i="7"/>
  <c r="F386" i="7"/>
  <c r="F390" i="7"/>
  <c r="F394" i="7"/>
  <c r="F398" i="7"/>
  <c r="F402" i="7"/>
  <c r="F406" i="7"/>
  <c r="F410" i="7"/>
  <c r="F414" i="7"/>
  <c r="F418" i="7"/>
  <c r="F422" i="7"/>
  <c r="F426" i="7"/>
  <c r="F430" i="7"/>
  <c r="F434" i="7"/>
  <c r="F438" i="7"/>
  <c r="F442" i="7"/>
  <c r="F446" i="7"/>
  <c r="F450" i="7"/>
  <c r="F454" i="7"/>
  <c r="F458" i="7"/>
  <c r="F462" i="7"/>
  <c r="F466" i="7"/>
  <c r="F470" i="7"/>
  <c r="F474" i="7"/>
  <c r="F478" i="7"/>
  <c r="F482" i="7"/>
  <c r="F486" i="7"/>
  <c r="F490" i="7"/>
  <c r="F494" i="7"/>
  <c r="F498" i="7"/>
  <c r="F502" i="7"/>
  <c r="F506" i="7"/>
  <c r="F510" i="7"/>
  <c r="F514" i="7"/>
  <c r="F518" i="7"/>
  <c r="F522" i="7"/>
  <c r="F526" i="7"/>
  <c r="F530" i="7"/>
  <c r="F534" i="7"/>
  <c r="F538" i="7"/>
  <c r="F542" i="7"/>
  <c r="F546" i="7"/>
  <c r="F550" i="7"/>
  <c r="F554" i="7"/>
  <c r="F558" i="7"/>
  <c r="F562" i="7"/>
  <c r="F566" i="7"/>
  <c r="F570" i="7"/>
  <c r="F574" i="7"/>
  <c r="F578" i="7"/>
  <c r="F582" i="7"/>
  <c r="F586" i="7"/>
  <c r="F275" i="7"/>
  <c r="F279" i="7"/>
  <c r="F283" i="7"/>
  <c r="F287" i="7"/>
  <c r="F291" i="7"/>
  <c r="F295" i="7"/>
  <c r="F299" i="7"/>
  <c r="F303" i="7"/>
  <c r="F307" i="7"/>
  <c r="F311" i="7"/>
  <c r="F315" i="7"/>
  <c r="F319" i="7"/>
  <c r="F323" i="7"/>
  <c r="F327" i="7"/>
  <c r="F331" i="7"/>
  <c r="F335" i="7"/>
  <c r="F339" i="7"/>
  <c r="F343" i="7"/>
  <c r="F347" i="7"/>
  <c r="F351" i="7"/>
  <c r="F355" i="7"/>
  <c r="F359" i="7"/>
  <c r="F363" i="7"/>
  <c r="F367" i="7"/>
  <c r="F371" i="7"/>
  <c r="F375" i="7"/>
  <c r="F379" i="7"/>
  <c r="F383" i="7"/>
  <c r="F387" i="7"/>
  <c r="F391" i="7"/>
  <c r="F395" i="7"/>
  <c r="F399" i="7"/>
  <c r="F403" i="7"/>
  <c r="F407" i="7"/>
  <c r="F411" i="7"/>
  <c r="F415" i="7"/>
  <c r="F419" i="7"/>
  <c r="F423" i="7"/>
  <c r="F427" i="7"/>
  <c r="F431" i="7"/>
  <c r="F435" i="7"/>
  <c r="F439" i="7"/>
  <c r="F443" i="7"/>
  <c r="F447" i="7"/>
  <c r="F451" i="7"/>
  <c r="F455" i="7"/>
  <c r="F459" i="7"/>
  <c r="F463" i="7"/>
  <c r="F467" i="7"/>
  <c r="F471" i="7"/>
  <c r="F475" i="7"/>
  <c r="F479" i="7"/>
  <c r="F483" i="7"/>
  <c r="F487" i="7"/>
  <c r="F491" i="7"/>
  <c r="F495" i="7"/>
  <c r="F499" i="7"/>
  <c r="F503" i="7"/>
  <c r="F507" i="7"/>
  <c r="F511" i="7"/>
  <c r="F515" i="7"/>
  <c r="F519" i="7"/>
  <c r="F523" i="7"/>
  <c r="F527" i="7"/>
  <c r="F531" i="7"/>
  <c r="F535" i="7"/>
  <c r="F539" i="7"/>
  <c r="F543" i="7"/>
  <c r="F547" i="7"/>
  <c r="F551" i="7"/>
  <c r="F555" i="7"/>
  <c r="F559" i="7"/>
  <c r="F563" i="7"/>
  <c r="F567" i="7"/>
  <c r="F571" i="7"/>
  <c r="F575" i="7"/>
  <c r="F579" i="7"/>
  <c r="F583" i="7"/>
  <c r="F276" i="7"/>
  <c r="F280" i="7"/>
  <c r="F284" i="7"/>
  <c r="F288" i="7"/>
  <c r="F292" i="7"/>
  <c r="F296" i="7"/>
  <c r="F300" i="7"/>
  <c r="F304" i="7"/>
  <c r="F308" i="7"/>
  <c r="F312" i="7"/>
  <c r="F316" i="7"/>
  <c r="F320" i="7"/>
  <c r="F324" i="7"/>
  <c r="F328" i="7"/>
  <c r="F332" i="7"/>
  <c r="F336" i="7"/>
  <c r="F340" i="7"/>
  <c r="F344" i="7"/>
  <c r="F348" i="7"/>
  <c r="F352" i="7"/>
  <c r="F356" i="7"/>
  <c r="F360" i="7"/>
  <c r="F364" i="7"/>
  <c r="F368" i="7"/>
  <c r="F372" i="7"/>
  <c r="F376" i="7"/>
  <c r="F380" i="7"/>
  <c r="F384" i="7"/>
  <c r="F388" i="7"/>
  <c r="F392" i="7"/>
  <c r="F396" i="7"/>
  <c r="F400" i="7"/>
  <c r="F404" i="7"/>
  <c r="F408" i="7"/>
  <c r="F412" i="7"/>
  <c r="F416" i="7"/>
  <c r="F420" i="7"/>
  <c r="F424" i="7"/>
  <c r="F428" i="7"/>
  <c r="F432" i="7"/>
  <c r="F436" i="7"/>
  <c r="F440" i="7"/>
  <c r="F444" i="7"/>
  <c r="F448" i="7"/>
  <c r="F452" i="7"/>
  <c r="F456" i="7"/>
  <c r="F460" i="7"/>
  <c r="F464" i="7"/>
  <c r="F468" i="7"/>
  <c r="F472" i="7"/>
  <c r="F476" i="7"/>
  <c r="F480" i="7"/>
  <c r="F484" i="7"/>
  <c r="F488" i="7"/>
  <c r="F492" i="7"/>
  <c r="F496" i="7"/>
  <c r="F500" i="7"/>
  <c r="F504" i="7"/>
  <c r="F508" i="7"/>
  <c r="F512" i="7"/>
  <c r="F516" i="7"/>
  <c r="F520" i="7"/>
  <c r="F524" i="7"/>
  <c r="F528" i="7"/>
  <c r="F532" i="7"/>
  <c r="F536" i="7"/>
  <c r="F540" i="7"/>
  <c r="F544" i="7"/>
  <c r="F548" i="7"/>
  <c r="F552" i="7"/>
  <c r="F556" i="7"/>
  <c r="F560" i="7"/>
  <c r="F564" i="7"/>
  <c r="F568" i="7"/>
  <c r="F572" i="7"/>
  <c r="F576" i="7"/>
  <c r="F580" i="7"/>
  <c r="F584" i="7"/>
  <c r="B56" i="2" l="1"/>
  <c r="B57" i="2"/>
  <c r="B58" i="2"/>
  <c r="B13" i="2"/>
  <c r="B14" i="2" s="1"/>
  <c r="G14"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G33" i="2"/>
  <c r="G34" i="2"/>
  <c r="G35" i="2"/>
  <c r="G36" i="2"/>
  <c r="G37" i="2"/>
  <c r="G38" i="2"/>
  <c r="G39" i="2"/>
  <c r="G40" i="2"/>
  <c r="G41" i="2"/>
  <c r="G42" i="2"/>
  <c r="G43" i="2"/>
  <c r="G44" i="2"/>
  <c r="G45" i="2"/>
  <c r="G46" i="2"/>
  <c r="G47" i="2"/>
  <c r="G48" i="2"/>
  <c r="G49" i="2"/>
  <c r="G50" i="2"/>
  <c r="G51" i="2"/>
  <c r="G52" i="2"/>
  <c r="G53" i="2"/>
  <c r="G54" i="2"/>
  <c r="G55" i="2"/>
  <c r="G56" i="2"/>
  <c r="G57" i="2"/>
  <c r="G58" i="2"/>
  <c r="G13" i="2"/>
  <c r="A42" i="4"/>
  <c r="B42" i="4"/>
  <c r="C42" i="4"/>
  <c r="A43" i="4"/>
  <c r="B43" i="4"/>
  <c r="C43" i="4"/>
  <c r="A44" i="4"/>
  <c r="B44" i="4"/>
  <c r="C44" i="4"/>
  <c r="A45" i="4"/>
  <c r="B45" i="4"/>
  <c r="C45" i="4"/>
  <c r="A46" i="4"/>
  <c r="B46" i="4"/>
  <c r="C46" i="4"/>
  <c r="A47" i="4"/>
  <c r="B47" i="4"/>
  <c r="C47" i="4"/>
  <c r="A48" i="4"/>
  <c r="B48" i="4"/>
  <c r="C48" i="4"/>
  <c r="A49" i="4"/>
  <c r="B49" i="4"/>
  <c r="C49" i="4"/>
  <c r="A50" i="4"/>
  <c r="B50" i="4"/>
  <c r="C50" i="4"/>
  <c r="A51" i="4"/>
  <c r="B51" i="4"/>
  <c r="C51" i="4"/>
  <c r="A52" i="4"/>
  <c r="B52" i="4"/>
  <c r="C52" i="4"/>
  <c r="A53" i="4"/>
  <c r="B53" i="4"/>
  <c r="C53" i="4"/>
  <c r="A54" i="4"/>
  <c r="B54" i="4"/>
  <c r="C54" i="4"/>
  <c r="A55" i="4"/>
  <c r="B55" i="4"/>
  <c r="C55" i="4"/>
  <c r="A56" i="4"/>
  <c r="B56" i="4"/>
  <c r="C56" i="4"/>
  <c r="A57" i="4"/>
  <c r="B57" i="4"/>
  <c r="C57" i="4"/>
  <c r="A58" i="4"/>
  <c r="B58" i="4"/>
  <c r="C58" i="4"/>
  <c r="A59" i="4"/>
  <c r="B59" i="4"/>
  <c r="C59" i="4"/>
  <c r="A60" i="4"/>
  <c r="B60" i="4"/>
  <c r="C60" i="4"/>
  <c r="A61" i="4"/>
  <c r="B61" i="4"/>
  <c r="C61" i="4"/>
  <c r="A62" i="4"/>
  <c r="B62" i="4"/>
  <c r="C62" i="4"/>
  <c r="A63" i="4"/>
  <c r="B63" i="4"/>
  <c r="C63" i="4"/>
  <c r="A64" i="4"/>
  <c r="B64" i="4"/>
  <c r="C64" i="4"/>
  <c r="A65" i="4"/>
  <c r="B65" i="4"/>
  <c r="C65" i="4"/>
  <c r="A66" i="4"/>
  <c r="B66" i="4"/>
  <c r="C66" i="4"/>
  <c r="A67" i="4"/>
  <c r="B67" i="4"/>
  <c r="C67" i="4"/>
  <c r="A68" i="4"/>
  <c r="B68" i="4"/>
  <c r="C68" i="4"/>
  <c r="A69" i="4"/>
  <c r="B69" i="4"/>
  <c r="C69" i="4"/>
  <c r="A70" i="4"/>
  <c r="B70" i="4"/>
  <c r="C70" i="4"/>
  <c r="A71" i="4"/>
  <c r="B71" i="4"/>
  <c r="C71" i="4"/>
  <c r="A72" i="4"/>
  <c r="B72" i="4"/>
  <c r="C72" i="4"/>
  <c r="A73" i="4"/>
  <c r="B73" i="4"/>
  <c r="C73" i="4"/>
  <c r="A74" i="4"/>
  <c r="B74" i="4"/>
  <c r="C74" i="4"/>
  <c r="A75" i="4"/>
  <c r="B75" i="4"/>
  <c r="C75" i="4"/>
  <c r="A76" i="4"/>
  <c r="B76" i="4"/>
  <c r="C76" i="4"/>
  <c r="A77" i="4"/>
  <c r="B77" i="4"/>
  <c r="C77" i="4"/>
  <c r="A83" i="4"/>
  <c r="B83" i="4"/>
  <c r="C83" i="4"/>
  <c r="A84" i="4"/>
  <c r="B84" i="4"/>
  <c r="C84" i="4"/>
  <c r="A85" i="4"/>
  <c r="B85" i="4"/>
  <c r="C85" i="4"/>
  <c r="A86" i="4"/>
  <c r="B86" i="4"/>
  <c r="C86" i="4"/>
  <c r="A87" i="4"/>
  <c r="B87" i="4"/>
  <c r="C87" i="4"/>
  <c r="A88" i="4"/>
  <c r="B88" i="4"/>
  <c r="C88" i="4"/>
  <c r="A89" i="4"/>
  <c r="B89" i="4"/>
  <c r="C89" i="4"/>
  <c r="A90" i="4"/>
  <c r="B90" i="4"/>
  <c r="C90" i="4"/>
  <c r="A91" i="4"/>
  <c r="B91" i="4"/>
  <c r="C91" i="4"/>
  <c r="A92" i="4"/>
  <c r="B92" i="4"/>
  <c r="C92" i="4"/>
  <c r="A93" i="4"/>
  <c r="B93" i="4"/>
  <c r="C93" i="4"/>
  <c r="A94" i="4"/>
  <c r="B94" i="4"/>
  <c r="C94" i="4"/>
  <c r="A95" i="4"/>
  <c r="B95" i="4"/>
  <c r="C95" i="4"/>
  <c r="A96" i="4"/>
  <c r="B96" i="4"/>
  <c r="C96" i="4"/>
  <c r="A97" i="4"/>
  <c r="B97" i="4"/>
  <c r="C97" i="4"/>
  <c r="A98" i="4"/>
  <c r="B98" i="4"/>
  <c r="C98" i="4"/>
  <c r="A99" i="4"/>
  <c r="B99" i="4"/>
  <c r="C99" i="4"/>
  <c r="A100" i="4"/>
  <c r="B100" i="4"/>
  <c r="C100" i="4"/>
  <c r="A101" i="4"/>
  <c r="B101" i="4"/>
  <c r="C101" i="4"/>
  <c r="A102" i="4"/>
  <c r="B102" i="4"/>
  <c r="C102" i="4"/>
  <c r="A103" i="4"/>
  <c r="B103" i="4"/>
  <c r="C103" i="4"/>
  <c r="A104" i="4"/>
  <c r="B104" i="4"/>
  <c r="C104" i="4"/>
  <c r="A105" i="4"/>
  <c r="B105" i="4"/>
  <c r="C105" i="4"/>
  <c r="A106" i="4"/>
  <c r="B106" i="4"/>
  <c r="C106" i="4"/>
  <c r="A107" i="4"/>
  <c r="B107" i="4"/>
  <c r="C107" i="4"/>
  <c r="A108" i="4"/>
  <c r="B108" i="4"/>
  <c r="C108" i="4"/>
  <c r="A109" i="4"/>
  <c r="B109" i="4"/>
  <c r="C109" i="4"/>
  <c r="A110" i="4"/>
  <c r="B110" i="4"/>
  <c r="C110" i="4"/>
  <c r="A111" i="4"/>
  <c r="B111" i="4"/>
  <c r="C111" i="4"/>
  <c r="A112" i="4"/>
  <c r="B112" i="4"/>
  <c r="C112" i="4"/>
  <c r="A113" i="4"/>
  <c r="B113" i="4"/>
  <c r="C113" i="4"/>
  <c r="A114" i="4"/>
  <c r="B114" i="4"/>
  <c r="C114" i="4"/>
  <c r="A115" i="4"/>
  <c r="B115" i="4"/>
  <c r="C115" i="4"/>
  <c r="A116" i="4"/>
  <c r="B116" i="4"/>
  <c r="C116" i="4"/>
  <c r="A117" i="4"/>
  <c r="B117" i="4"/>
  <c r="C117" i="4"/>
  <c r="A118" i="4"/>
  <c r="B118" i="4"/>
  <c r="C118" i="4"/>
  <c r="A119" i="4"/>
  <c r="B119" i="4"/>
  <c r="C119" i="4"/>
  <c r="A120" i="4"/>
  <c r="B120" i="4"/>
  <c r="C120" i="4"/>
  <c r="A121" i="4"/>
  <c r="B121" i="4"/>
  <c r="C121" i="4"/>
  <c r="A122" i="4"/>
  <c r="B122" i="4"/>
  <c r="C122" i="4"/>
  <c r="A123" i="4"/>
  <c r="B123" i="4"/>
  <c r="C123" i="4"/>
  <c r="A124" i="4"/>
  <c r="B124" i="4"/>
  <c r="C124" i="4"/>
  <c r="A125" i="4"/>
  <c r="B125" i="4"/>
  <c r="C125" i="4"/>
  <c r="A126" i="4"/>
  <c r="B126" i="4"/>
  <c r="C126" i="4"/>
  <c r="A127" i="4"/>
  <c r="B127" i="4"/>
  <c r="C127" i="4"/>
  <c r="A128" i="4"/>
  <c r="B128" i="4"/>
  <c r="C128" i="4"/>
  <c r="A129" i="4"/>
  <c r="B129" i="4"/>
  <c r="C129" i="4"/>
  <c r="A130" i="4"/>
  <c r="B130" i="4"/>
  <c r="C130" i="4"/>
  <c r="A131" i="4"/>
  <c r="B131" i="4"/>
  <c r="C131" i="4"/>
  <c r="A132" i="4"/>
  <c r="B132" i="4"/>
  <c r="C132" i="4"/>
  <c r="A133" i="4"/>
  <c r="B133" i="4"/>
  <c r="C133" i="4"/>
  <c r="A134" i="4"/>
  <c r="B134" i="4"/>
  <c r="C134" i="4"/>
  <c r="A135" i="4"/>
  <c r="B135" i="4"/>
  <c r="C135" i="4"/>
  <c r="A136" i="4"/>
  <c r="B136" i="4"/>
  <c r="C136" i="4"/>
  <c r="A137" i="4"/>
  <c r="B137" i="4"/>
  <c r="C137" i="4"/>
  <c r="A138" i="4"/>
  <c r="B138" i="4"/>
  <c r="C138" i="4"/>
  <c r="A139" i="4"/>
  <c r="B139" i="4"/>
  <c r="C139" i="4"/>
  <c r="A140" i="4"/>
  <c r="B140" i="4"/>
  <c r="C140" i="4"/>
  <c r="A141" i="4"/>
  <c r="B141" i="4"/>
  <c r="C141" i="4"/>
  <c r="A142" i="4"/>
  <c r="B142" i="4"/>
  <c r="C142" i="4"/>
  <c r="A143" i="4"/>
  <c r="B143" i="4"/>
  <c r="C143" i="4"/>
  <c r="A144" i="4"/>
  <c r="B144" i="4"/>
  <c r="C144" i="4"/>
  <c r="A145" i="4"/>
  <c r="B145" i="4"/>
  <c r="C145" i="4"/>
  <c r="A146" i="4"/>
  <c r="B146" i="4"/>
  <c r="C146" i="4"/>
  <c r="A147" i="4"/>
  <c r="B147" i="4"/>
  <c r="C147" i="4"/>
  <c r="A148" i="4"/>
  <c r="B148" i="4"/>
  <c r="C148" i="4"/>
  <c r="A149" i="4"/>
  <c r="B149" i="4"/>
  <c r="C149" i="4"/>
  <c r="A150" i="4"/>
  <c r="B150" i="4"/>
  <c r="C150" i="4"/>
  <c r="A151" i="4"/>
  <c r="B151" i="4"/>
  <c r="C151" i="4"/>
  <c r="A152" i="4"/>
  <c r="B152" i="4"/>
  <c r="C152" i="4"/>
  <c r="A153" i="4"/>
  <c r="B153" i="4"/>
  <c r="C153" i="4"/>
  <c r="A154" i="4"/>
  <c r="B154" i="4"/>
  <c r="C154" i="4"/>
  <c r="A155" i="4"/>
  <c r="B155" i="4"/>
  <c r="C155" i="4"/>
  <c r="A156" i="4"/>
  <c r="B156" i="4"/>
  <c r="C156" i="4"/>
  <c r="A157" i="4"/>
  <c r="B157" i="4"/>
  <c r="C157" i="4"/>
  <c r="A158" i="4"/>
  <c r="B158" i="4"/>
  <c r="C158" i="4"/>
  <c r="A159" i="4"/>
  <c r="B159" i="4"/>
  <c r="C159" i="4"/>
  <c r="A160" i="4"/>
  <c r="B160" i="4"/>
  <c r="C160" i="4"/>
  <c r="A161" i="4"/>
  <c r="B161" i="4"/>
  <c r="C161" i="4"/>
  <c r="A162" i="4"/>
  <c r="B162" i="4"/>
  <c r="C162" i="4"/>
  <c r="A163" i="4"/>
  <c r="B163" i="4"/>
  <c r="C163" i="4"/>
  <c r="A164" i="4"/>
  <c r="B164" i="4"/>
  <c r="C164" i="4"/>
  <c r="A165" i="4"/>
  <c r="B165" i="4"/>
  <c r="C165" i="4"/>
  <c r="A166" i="4"/>
  <c r="B166" i="4"/>
  <c r="C166" i="4"/>
  <c r="A167" i="4"/>
  <c r="B167" i="4"/>
  <c r="C167" i="4"/>
  <c r="A168" i="4"/>
  <c r="B168" i="4"/>
  <c r="C168" i="4"/>
  <c r="A169" i="4"/>
  <c r="B169" i="4"/>
  <c r="C169" i="4"/>
  <c r="A170" i="4"/>
  <c r="B170" i="4"/>
  <c r="C170" i="4"/>
  <c r="A171" i="4"/>
  <c r="B171" i="4"/>
  <c r="C171" i="4"/>
  <c r="A172" i="4"/>
  <c r="B172" i="4"/>
  <c r="C172" i="4"/>
  <c r="A173" i="4"/>
  <c r="B173" i="4"/>
  <c r="C173" i="4"/>
  <c r="A174" i="4"/>
  <c r="B174" i="4"/>
  <c r="C174" i="4"/>
  <c r="A175" i="4"/>
  <c r="B175" i="4"/>
  <c r="C175" i="4"/>
  <c r="A176" i="4"/>
  <c r="B176" i="4"/>
  <c r="C176" i="4"/>
  <c r="A177" i="4"/>
  <c r="B177" i="4"/>
  <c r="C177" i="4"/>
  <c r="A178" i="4"/>
  <c r="B178" i="4"/>
  <c r="C178" i="4"/>
  <c r="A179" i="4"/>
  <c r="B179" i="4"/>
  <c r="C179" i="4"/>
  <c r="A180" i="4"/>
  <c r="B180" i="4"/>
  <c r="C180" i="4"/>
  <c r="A181" i="4"/>
  <c r="B181" i="4"/>
  <c r="C181" i="4"/>
  <c r="A182" i="4"/>
  <c r="B182" i="4"/>
  <c r="C182" i="4"/>
  <c r="A183" i="4"/>
  <c r="B183" i="4"/>
  <c r="C183" i="4"/>
  <c r="A184" i="4"/>
  <c r="B184" i="4"/>
  <c r="C184" i="4"/>
  <c r="A185" i="4"/>
  <c r="B185" i="4"/>
  <c r="C185" i="4"/>
  <c r="A186" i="4"/>
  <c r="B186" i="4"/>
  <c r="C186" i="4"/>
  <c r="A187" i="4"/>
  <c r="B187" i="4"/>
  <c r="C187" i="4"/>
  <c r="A188" i="4"/>
  <c r="B188" i="4"/>
  <c r="C188" i="4"/>
  <c r="A189" i="4"/>
  <c r="B189" i="4"/>
  <c r="C189" i="4"/>
  <c r="A190" i="4"/>
  <c r="B190" i="4"/>
  <c r="C190" i="4"/>
  <c r="A191" i="4"/>
  <c r="B191" i="4"/>
  <c r="C191" i="4"/>
  <c r="A192" i="4"/>
  <c r="B192" i="4"/>
  <c r="C192" i="4"/>
  <c r="A193" i="4"/>
  <c r="B193" i="4"/>
  <c r="C193" i="4"/>
  <c r="A194" i="4"/>
  <c r="B194" i="4"/>
  <c r="C194" i="4"/>
  <c r="A195" i="4"/>
  <c r="B195" i="4"/>
  <c r="C195" i="4"/>
  <c r="A196" i="4"/>
  <c r="B196" i="4"/>
  <c r="C196" i="4"/>
  <c r="A197" i="4"/>
  <c r="B197" i="4"/>
  <c r="C197" i="4"/>
  <c r="A198" i="4"/>
  <c r="B198" i="4"/>
  <c r="C198" i="4"/>
  <c r="A199" i="4"/>
  <c r="B199" i="4"/>
  <c r="C199" i="4"/>
  <c r="A200" i="4"/>
  <c r="B200" i="4"/>
  <c r="C200" i="4"/>
  <c r="A201" i="4"/>
  <c r="B201" i="4"/>
  <c r="C201" i="4"/>
  <c r="A202" i="4"/>
  <c r="B202" i="4"/>
  <c r="C202" i="4"/>
  <c r="A203" i="4"/>
  <c r="B203" i="4"/>
  <c r="C203" i="4"/>
  <c r="A204" i="4"/>
  <c r="B204" i="4"/>
  <c r="C204" i="4"/>
  <c r="A205" i="4"/>
  <c r="B205" i="4"/>
  <c r="C205" i="4"/>
  <c r="A206" i="4"/>
  <c r="B206" i="4"/>
  <c r="C206" i="4"/>
  <c r="A207" i="4"/>
  <c r="B207" i="4"/>
  <c r="C207" i="4"/>
  <c r="A208" i="4"/>
  <c r="B208" i="4"/>
  <c r="C208" i="4"/>
  <c r="A209" i="4"/>
  <c r="B209" i="4"/>
  <c r="C209" i="4"/>
  <c r="A210" i="4"/>
  <c r="B210" i="4"/>
  <c r="C210" i="4"/>
  <c r="A211" i="4"/>
  <c r="B211" i="4"/>
  <c r="C211" i="4"/>
  <c r="A212" i="4"/>
  <c r="B212" i="4"/>
  <c r="C212" i="4"/>
  <c r="A213" i="4"/>
  <c r="B213" i="4"/>
  <c r="C213" i="4"/>
  <c r="A214" i="4"/>
  <c r="B214" i="4"/>
  <c r="C214" i="4"/>
  <c r="A215" i="4"/>
  <c r="B215" i="4"/>
  <c r="C215" i="4"/>
  <c r="A216" i="4"/>
  <c r="B216" i="4"/>
  <c r="C216" i="4"/>
  <c r="A217" i="4"/>
  <c r="B217" i="4"/>
  <c r="C217" i="4"/>
  <c r="A218" i="4"/>
  <c r="B218" i="4"/>
  <c r="C218" i="4"/>
  <c r="A219" i="4"/>
  <c r="B219" i="4"/>
  <c r="C219" i="4"/>
  <c r="A220" i="4"/>
  <c r="B220" i="4"/>
  <c r="C220" i="4"/>
  <c r="A221" i="4"/>
  <c r="B221" i="4"/>
  <c r="C221" i="4"/>
  <c r="A222" i="4"/>
  <c r="B222" i="4"/>
  <c r="C222" i="4"/>
  <c r="A223" i="4"/>
  <c r="B223" i="4"/>
  <c r="C223" i="4"/>
  <c r="A224" i="4"/>
  <c r="B224" i="4"/>
  <c r="C224" i="4"/>
  <c r="A225" i="4"/>
  <c r="B225" i="4"/>
  <c r="C225" i="4"/>
  <c r="A226" i="4"/>
  <c r="B226" i="4"/>
  <c r="C226" i="4"/>
  <c r="A227" i="4"/>
  <c r="B227" i="4"/>
  <c r="C227" i="4"/>
  <c r="A228" i="4"/>
  <c r="B228" i="4"/>
  <c r="C228" i="4"/>
  <c r="A229" i="4"/>
  <c r="B229" i="4"/>
  <c r="C229" i="4"/>
  <c r="A230" i="4"/>
  <c r="B230" i="4"/>
  <c r="C230" i="4"/>
  <c r="A231" i="4"/>
  <c r="B231" i="4"/>
  <c r="C231" i="4"/>
  <c r="A232" i="4"/>
  <c r="B232" i="4"/>
  <c r="C232" i="4"/>
  <c r="A233" i="4"/>
  <c r="B233" i="4"/>
  <c r="C233" i="4"/>
  <c r="A234" i="4"/>
  <c r="B234" i="4"/>
  <c r="C234" i="4"/>
  <c r="A235" i="4"/>
  <c r="B235" i="4"/>
  <c r="C235" i="4"/>
  <c r="A236" i="4"/>
  <c r="B236" i="4"/>
  <c r="C236" i="4"/>
  <c r="A237" i="4"/>
  <c r="B237" i="4"/>
  <c r="C237" i="4"/>
  <c r="A238" i="4"/>
  <c r="B238" i="4"/>
  <c r="C238" i="4"/>
  <c r="A239" i="4"/>
  <c r="B239" i="4"/>
  <c r="C239" i="4"/>
  <c r="A240" i="4"/>
  <c r="B240" i="4"/>
  <c r="C240" i="4"/>
  <c r="A241" i="4"/>
  <c r="B241" i="4"/>
  <c r="C241" i="4"/>
  <c r="A242" i="4"/>
  <c r="B242" i="4"/>
  <c r="C242" i="4"/>
  <c r="A243" i="4"/>
  <c r="B243" i="4"/>
  <c r="C243" i="4"/>
  <c r="A244" i="4"/>
  <c r="B244" i="4"/>
  <c r="C244" i="4"/>
  <c r="A245" i="4"/>
  <c r="B245" i="4"/>
  <c r="C245" i="4"/>
  <c r="A246" i="4"/>
  <c r="B246" i="4"/>
  <c r="C246" i="4"/>
  <c r="A247" i="4"/>
  <c r="B247" i="4"/>
  <c r="C247" i="4"/>
  <c r="A248" i="4"/>
  <c r="B248" i="4"/>
  <c r="C248" i="4"/>
  <c r="A249" i="4"/>
  <c r="B249" i="4"/>
  <c r="C249" i="4"/>
  <c r="A250" i="4"/>
  <c r="B250" i="4"/>
  <c r="C250" i="4"/>
  <c r="A251" i="4"/>
  <c r="B251" i="4"/>
  <c r="C251" i="4"/>
  <c r="A252" i="4"/>
  <c r="B252" i="4"/>
  <c r="C252" i="4"/>
  <c r="A253" i="4"/>
  <c r="B253" i="4"/>
  <c r="C253" i="4"/>
  <c r="A254" i="4"/>
  <c r="B254" i="4"/>
  <c r="C254" i="4"/>
  <c r="A255" i="4"/>
  <c r="B255" i="4"/>
  <c r="C255" i="4"/>
  <c r="A256" i="4"/>
  <c r="B256" i="4"/>
  <c r="C256" i="4"/>
  <c r="A257" i="4"/>
  <c r="B257" i="4"/>
  <c r="C257" i="4"/>
  <c r="A258" i="4"/>
  <c r="B258" i="4"/>
  <c r="C258" i="4"/>
  <c r="A259" i="4"/>
  <c r="B259" i="4"/>
  <c r="C259" i="4"/>
  <c r="A260" i="4"/>
  <c r="B260" i="4"/>
  <c r="C260" i="4"/>
  <c r="A261" i="4"/>
  <c r="B261" i="4"/>
  <c r="C261" i="4"/>
  <c r="A262" i="4"/>
  <c r="B262" i="4"/>
  <c r="C262" i="4"/>
  <c r="A263" i="4"/>
  <c r="B263" i="4"/>
  <c r="C263" i="4"/>
  <c r="A264" i="4"/>
  <c r="B264" i="4"/>
  <c r="C264" i="4"/>
  <c r="A265" i="4"/>
  <c r="B265" i="4"/>
  <c r="C265" i="4"/>
  <c r="A266" i="4"/>
  <c r="B266" i="4"/>
  <c r="C266" i="4"/>
  <c r="A267" i="4"/>
  <c r="B267" i="4"/>
  <c r="C267" i="4"/>
  <c r="A268" i="4"/>
  <c r="B268" i="4"/>
  <c r="C268" i="4"/>
  <c r="A269" i="4"/>
  <c r="B269" i="4"/>
  <c r="C269" i="4"/>
  <c r="A270" i="4"/>
  <c r="B270" i="4"/>
  <c r="C270" i="4"/>
  <c r="A271" i="4"/>
  <c r="B271" i="4"/>
  <c r="C271" i="4"/>
  <c r="A272" i="4"/>
  <c r="B272" i="4"/>
  <c r="C272" i="4"/>
  <c r="A273" i="4"/>
  <c r="B273" i="4"/>
  <c r="C273" i="4"/>
  <c r="A274" i="4"/>
  <c r="B274" i="4"/>
  <c r="C274" i="4"/>
  <c r="A275" i="4"/>
  <c r="B275" i="4"/>
  <c r="C275" i="4"/>
  <c r="A276" i="4"/>
  <c r="B276" i="4"/>
  <c r="C276" i="4"/>
  <c r="A277" i="4"/>
  <c r="B277" i="4"/>
  <c r="C277" i="4"/>
  <c r="A278" i="4"/>
  <c r="B278" i="4"/>
  <c r="C278" i="4"/>
  <c r="A279" i="4"/>
  <c r="B279" i="4"/>
  <c r="C279" i="4"/>
  <c r="A280" i="4"/>
  <c r="B280" i="4"/>
  <c r="C280" i="4"/>
  <c r="A281" i="4"/>
  <c r="B281" i="4"/>
  <c r="C281" i="4"/>
  <c r="A282" i="4"/>
  <c r="B282" i="4"/>
  <c r="C282" i="4"/>
  <c r="A283" i="4"/>
  <c r="B283" i="4"/>
  <c r="C283" i="4"/>
  <c r="A284" i="4"/>
  <c r="B284" i="4"/>
  <c r="C284" i="4"/>
  <c r="A285" i="4"/>
  <c r="B285" i="4"/>
  <c r="C285" i="4"/>
  <c r="A286" i="4"/>
  <c r="B286" i="4"/>
  <c r="C286" i="4"/>
  <c r="A287" i="4"/>
  <c r="B287" i="4"/>
  <c r="C287" i="4"/>
  <c r="A288" i="4"/>
  <c r="B288" i="4"/>
  <c r="C288" i="4"/>
  <c r="A289" i="4"/>
  <c r="B289" i="4"/>
  <c r="C289" i="4"/>
  <c r="A290" i="4"/>
  <c r="B290" i="4"/>
  <c r="C290" i="4"/>
  <c r="A291" i="4"/>
  <c r="B291" i="4"/>
  <c r="C291" i="4"/>
  <c r="A292" i="4"/>
  <c r="B292" i="4"/>
  <c r="C292" i="4"/>
  <c r="A293" i="4"/>
  <c r="B293" i="4"/>
  <c r="C293" i="4"/>
  <c r="A294" i="4"/>
  <c r="B294" i="4"/>
  <c r="C294" i="4"/>
  <c r="A295" i="4"/>
  <c r="B295" i="4"/>
  <c r="C295" i="4"/>
  <c r="A296" i="4"/>
  <c r="B296" i="4"/>
  <c r="C296" i="4"/>
  <c r="A297" i="4"/>
  <c r="B297" i="4"/>
  <c r="C297" i="4"/>
  <c r="A298" i="4"/>
  <c r="B298" i="4"/>
  <c r="C298" i="4"/>
  <c r="A299" i="4"/>
  <c r="B299" i="4"/>
  <c r="C299" i="4"/>
  <c r="A300" i="4"/>
  <c r="B300" i="4"/>
  <c r="C300" i="4"/>
  <c r="A301" i="4"/>
  <c r="B301" i="4"/>
  <c r="C301" i="4"/>
  <c r="A302" i="4"/>
  <c r="B302" i="4"/>
  <c r="C302" i="4"/>
  <c r="A303" i="4"/>
  <c r="B303" i="4"/>
  <c r="C303" i="4"/>
  <c r="A304" i="4"/>
  <c r="B304" i="4"/>
  <c r="C304" i="4"/>
  <c r="A305" i="4"/>
  <c r="B305" i="4"/>
  <c r="C305" i="4"/>
  <c r="A306" i="4"/>
  <c r="B306" i="4"/>
  <c r="C306" i="4"/>
  <c r="A307" i="4"/>
  <c r="B307" i="4"/>
  <c r="C307" i="4"/>
  <c r="A308" i="4"/>
  <c r="B308" i="4"/>
  <c r="C308" i="4"/>
  <c r="A309" i="4"/>
  <c r="B309" i="4"/>
  <c r="C309" i="4"/>
  <c r="A310" i="4"/>
  <c r="B310" i="4"/>
  <c r="C310" i="4"/>
  <c r="A311" i="4"/>
  <c r="B311" i="4"/>
  <c r="C311" i="4"/>
  <c r="A312" i="4"/>
  <c r="B312" i="4"/>
  <c r="C312" i="4"/>
  <c r="A313" i="4"/>
  <c r="B313" i="4"/>
  <c r="C313" i="4"/>
  <c r="A314" i="4"/>
  <c r="B314" i="4"/>
  <c r="C314" i="4"/>
  <c r="A315" i="4"/>
  <c r="B315" i="4"/>
  <c r="C315" i="4"/>
  <c r="A316" i="4"/>
  <c r="B316" i="4"/>
  <c r="C316" i="4"/>
  <c r="A317" i="4"/>
  <c r="B317" i="4"/>
  <c r="C317" i="4"/>
  <c r="A318" i="4"/>
  <c r="B318" i="4"/>
  <c r="C318" i="4"/>
  <c r="A319" i="4"/>
  <c r="B319" i="4"/>
  <c r="C319" i="4"/>
  <c r="A320" i="4"/>
  <c r="B320" i="4"/>
  <c r="C320" i="4"/>
  <c r="A321" i="4"/>
  <c r="B321" i="4"/>
  <c r="C321" i="4"/>
  <c r="A322" i="4"/>
  <c r="B322" i="4"/>
  <c r="C322" i="4"/>
  <c r="A323" i="4"/>
  <c r="B323" i="4"/>
  <c r="C323" i="4"/>
  <c r="A324" i="4"/>
  <c r="B324" i="4"/>
  <c r="C324" i="4"/>
  <c r="A325" i="4"/>
  <c r="B325" i="4"/>
  <c r="C325" i="4"/>
  <c r="A326" i="4"/>
  <c r="B326" i="4"/>
  <c r="C326" i="4"/>
  <c r="A327" i="4"/>
  <c r="B327" i="4"/>
  <c r="C327" i="4"/>
  <c r="A328" i="4"/>
  <c r="B328" i="4"/>
  <c r="C328" i="4"/>
  <c r="A329" i="4"/>
  <c r="B329" i="4"/>
  <c r="C329" i="4"/>
  <c r="A330" i="4"/>
  <c r="B330" i="4"/>
  <c r="C330" i="4"/>
  <c r="A331" i="4"/>
  <c r="B331" i="4"/>
  <c r="C331" i="4"/>
  <c r="A332" i="4"/>
  <c r="B332" i="4"/>
  <c r="C332" i="4"/>
  <c r="A333" i="4"/>
  <c r="B333" i="4"/>
  <c r="C333" i="4"/>
  <c r="A334" i="4"/>
  <c r="B334" i="4"/>
  <c r="C334" i="4"/>
  <c r="A335" i="4"/>
  <c r="B335" i="4"/>
  <c r="C335" i="4"/>
  <c r="A336" i="4"/>
  <c r="B336" i="4"/>
  <c r="C336" i="4"/>
  <c r="A337" i="4"/>
  <c r="B337" i="4"/>
  <c r="C337" i="4"/>
  <c r="A338" i="4"/>
  <c r="B338" i="4"/>
  <c r="C338" i="4"/>
  <c r="A339" i="4"/>
  <c r="B339" i="4"/>
  <c r="C339" i="4"/>
  <c r="A340" i="4"/>
  <c r="B340" i="4"/>
  <c r="C340" i="4"/>
  <c r="A341" i="4"/>
  <c r="B341" i="4"/>
  <c r="C341" i="4"/>
  <c r="A342" i="4"/>
  <c r="B342" i="4"/>
  <c r="C342" i="4"/>
  <c r="A343" i="4"/>
  <c r="B343" i="4"/>
  <c r="C343" i="4"/>
  <c r="A344" i="4"/>
  <c r="B344" i="4"/>
  <c r="C344" i="4"/>
  <c r="A345" i="4"/>
  <c r="B345" i="4"/>
  <c r="C345" i="4"/>
  <c r="A346" i="4"/>
  <c r="B346" i="4"/>
  <c r="C346" i="4"/>
  <c r="A347" i="4"/>
  <c r="B347" i="4"/>
  <c r="C347" i="4"/>
  <c r="A348" i="4"/>
  <c r="B348" i="4"/>
  <c r="C348" i="4"/>
  <c r="A349" i="4"/>
  <c r="B349" i="4"/>
  <c r="C349" i="4"/>
  <c r="A350" i="4"/>
  <c r="B350" i="4"/>
  <c r="C350" i="4"/>
  <c r="A351" i="4"/>
  <c r="B351" i="4"/>
  <c r="C351" i="4"/>
  <c r="A352" i="4"/>
  <c r="B352" i="4"/>
  <c r="C352" i="4"/>
  <c r="A353" i="4"/>
  <c r="B353" i="4"/>
  <c r="C353" i="4"/>
  <c r="A354" i="4"/>
  <c r="B354" i="4"/>
  <c r="C354" i="4"/>
  <c r="A355" i="4"/>
  <c r="B355" i="4"/>
  <c r="C355" i="4"/>
  <c r="A356" i="4"/>
  <c r="B356" i="4"/>
  <c r="C356" i="4"/>
  <c r="A357" i="4"/>
  <c r="B357" i="4"/>
  <c r="C357" i="4"/>
  <c r="A358" i="4"/>
  <c r="B358" i="4"/>
  <c r="C358" i="4"/>
  <c r="A359" i="4"/>
  <c r="B359" i="4"/>
  <c r="C359" i="4"/>
  <c r="A360" i="4"/>
  <c r="B360" i="4"/>
  <c r="C360" i="4"/>
  <c r="A361" i="4"/>
  <c r="B361" i="4"/>
  <c r="C361" i="4"/>
  <c r="A362" i="4"/>
  <c r="B362" i="4"/>
  <c r="C362" i="4"/>
  <c r="A363" i="4"/>
  <c r="B363" i="4"/>
  <c r="C363" i="4"/>
  <c r="A364" i="4"/>
  <c r="B364" i="4"/>
  <c r="C364" i="4"/>
  <c r="A365" i="4"/>
  <c r="B365" i="4"/>
  <c r="C365" i="4"/>
  <c r="A366" i="4"/>
  <c r="B366" i="4"/>
  <c r="C366" i="4"/>
  <c r="A367" i="4"/>
  <c r="B367" i="4"/>
  <c r="C367" i="4"/>
  <c r="A368" i="4"/>
  <c r="B368" i="4"/>
  <c r="C368" i="4"/>
  <c r="A369" i="4"/>
  <c r="B369" i="4"/>
  <c r="C369" i="4"/>
  <c r="A370" i="4"/>
  <c r="B370" i="4"/>
  <c r="C370" i="4"/>
  <c r="A371" i="4"/>
  <c r="B371" i="4"/>
  <c r="C371" i="4"/>
  <c r="A372" i="4"/>
  <c r="B372" i="4"/>
  <c r="C372" i="4"/>
  <c r="A373" i="4"/>
  <c r="B373" i="4"/>
  <c r="C373" i="4"/>
  <c r="A374" i="4"/>
  <c r="B374" i="4"/>
  <c r="C374" i="4"/>
  <c r="A375" i="4"/>
  <c r="B375" i="4"/>
  <c r="C375" i="4"/>
  <c r="A376" i="4"/>
  <c r="B376" i="4"/>
  <c r="C376" i="4"/>
  <c r="A377" i="4"/>
  <c r="B377" i="4"/>
  <c r="C377" i="4"/>
  <c r="A378" i="4"/>
  <c r="B378" i="4"/>
  <c r="C378" i="4"/>
  <c r="A379" i="4"/>
  <c r="B379" i="4"/>
  <c r="C379" i="4"/>
  <c r="A380" i="4"/>
  <c r="B380" i="4"/>
  <c r="C380" i="4"/>
  <c r="A381" i="4"/>
  <c r="B381" i="4"/>
  <c r="C381" i="4"/>
  <c r="A382" i="4"/>
  <c r="B382" i="4"/>
  <c r="C382" i="4"/>
  <c r="A383" i="4"/>
  <c r="B383" i="4"/>
  <c r="C383" i="4"/>
  <c r="A384" i="4"/>
  <c r="B384" i="4"/>
  <c r="C384" i="4"/>
  <c r="A385" i="4"/>
  <c r="B385" i="4"/>
  <c r="C385" i="4"/>
  <c r="A386" i="4"/>
  <c r="B386" i="4"/>
  <c r="C386" i="4"/>
  <c r="A387" i="4"/>
  <c r="B387" i="4"/>
  <c r="C387" i="4"/>
  <c r="A388" i="4"/>
  <c r="B388" i="4"/>
  <c r="C388" i="4"/>
  <c r="A389" i="4"/>
  <c r="B389" i="4"/>
  <c r="C389" i="4"/>
  <c r="A390" i="4"/>
  <c r="B390" i="4"/>
  <c r="C390" i="4"/>
  <c r="A391" i="4"/>
  <c r="B391" i="4"/>
  <c r="C391" i="4"/>
  <c r="A392" i="4"/>
  <c r="B392" i="4"/>
  <c r="C392" i="4"/>
  <c r="A393" i="4"/>
  <c r="B393" i="4"/>
  <c r="C393" i="4"/>
  <c r="A394" i="4"/>
  <c r="B394" i="4"/>
  <c r="C394" i="4"/>
  <c r="A395" i="4"/>
  <c r="B395" i="4"/>
  <c r="C395" i="4"/>
  <c r="A396" i="4"/>
  <c r="B396" i="4"/>
  <c r="C396" i="4"/>
  <c r="A397" i="4"/>
  <c r="B397" i="4"/>
  <c r="C397" i="4"/>
  <c r="A398" i="4"/>
  <c r="B398" i="4"/>
  <c r="C398" i="4"/>
  <c r="A399" i="4"/>
  <c r="B399" i="4"/>
  <c r="C399" i="4"/>
  <c r="A400" i="4"/>
  <c r="B400" i="4"/>
  <c r="C400" i="4"/>
  <c r="A401" i="4"/>
  <c r="B401" i="4"/>
  <c r="C401" i="4"/>
  <c r="A402" i="4"/>
  <c r="B402" i="4"/>
  <c r="C402" i="4"/>
  <c r="A403" i="4"/>
  <c r="B403" i="4"/>
  <c r="C403" i="4"/>
  <c r="A404" i="4"/>
  <c r="B404" i="4"/>
  <c r="C404" i="4"/>
  <c r="A405" i="4"/>
  <c r="B405" i="4"/>
  <c r="C405" i="4"/>
  <c r="A406" i="4"/>
  <c r="B406" i="4"/>
  <c r="C406" i="4"/>
  <c r="A407" i="4"/>
  <c r="B407" i="4"/>
  <c r="C407" i="4"/>
  <c r="A408" i="4"/>
  <c r="B408" i="4"/>
  <c r="C408" i="4"/>
  <c r="A409" i="4"/>
  <c r="B409" i="4"/>
  <c r="C409" i="4"/>
  <c r="A410" i="4"/>
  <c r="B410" i="4"/>
  <c r="C410" i="4"/>
  <c r="A411" i="4"/>
  <c r="B411" i="4"/>
  <c r="C411" i="4"/>
  <c r="A412" i="4"/>
  <c r="B412" i="4"/>
  <c r="C412" i="4"/>
  <c r="A413" i="4"/>
  <c r="B413" i="4"/>
  <c r="C413" i="4"/>
  <c r="A414" i="4"/>
  <c r="B414" i="4"/>
  <c r="C414" i="4"/>
  <c r="A415" i="4"/>
  <c r="B415" i="4"/>
  <c r="C415" i="4"/>
  <c r="A416" i="4"/>
  <c r="B416" i="4"/>
  <c r="C416" i="4"/>
  <c r="A417" i="4"/>
  <c r="B417" i="4"/>
  <c r="C417" i="4"/>
  <c r="A418" i="4"/>
  <c r="B418" i="4"/>
  <c r="C418" i="4"/>
  <c r="A419" i="4"/>
  <c r="B419" i="4"/>
  <c r="C419" i="4"/>
  <c r="A420" i="4"/>
  <c r="B420" i="4"/>
  <c r="C420" i="4"/>
  <c r="A421" i="4"/>
  <c r="B421" i="4"/>
  <c r="C421" i="4"/>
  <c r="A422" i="4"/>
  <c r="B422" i="4"/>
  <c r="C422" i="4"/>
  <c r="A423" i="4"/>
  <c r="B423" i="4"/>
  <c r="C423" i="4"/>
  <c r="A424" i="4"/>
  <c r="B424" i="4"/>
  <c r="C424" i="4"/>
  <c r="A425" i="4"/>
  <c r="B425" i="4"/>
  <c r="C425" i="4"/>
  <c r="A426" i="4"/>
  <c r="B426" i="4"/>
  <c r="C426" i="4"/>
  <c r="A427" i="4"/>
  <c r="B427" i="4"/>
  <c r="C427" i="4"/>
  <c r="A428" i="4"/>
  <c r="B428" i="4"/>
  <c r="C428" i="4"/>
  <c r="A429" i="4"/>
  <c r="B429" i="4"/>
  <c r="C429" i="4"/>
  <c r="A430" i="4"/>
  <c r="B430" i="4"/>
  <c r="C430" i="4"/>
  <c r="A431" i="4"/>
  <c r="B431" i="4"/>
  <c r="C431" i="4"/>
  <c r="A432" i="4"/>
  <c r="B432" i="4"/>
  <c r="C432" i="4"/>
  <c r="A433" i="4"/>
  <c r="B433" i="4"/>
  <c r="C433" i="4"/>
  <c r="A434" i="4"/>
  <c r="B434" i="4"/>
  <c r="C434" i="4"/>
  <c r="A435" i="4"/>
  <c r="B435" i="4"/>
  <c r="C435" i="4"/>
  <c r="A436" i="4"/>
  <c r="B436" i="4"/>
  <c r="C436" i="4"/>
  <c r="A437" i="4"/>
  <c r="B437" i="4"/>
  <c r="C437" i="4"/>
  <c r="A438" i="4"/>
  <c r="B438" i="4"/>
  <c r="C438" i="4"/>
  <c r="A439" i="4"/>
  <c r="B439" i="4"/>
  <c r="C439" i="4"/>
  <c r="A440" i="4"/>
  <c r="B440" i="4"/>
  <c r="C440" i="4"/>
  <c r="A441" i="4"/>
  <c r="B441" i="4"/>
  <c r="C441" i="4"/>
  <c r="A442" i="4"/>
  <c r="B442" i="4"/>
  <c r="C442" i="4"/>
  <c r="A443" i="4"/>
  <c r="B443" i="4"/>
  <c r="C443" i="4"/>
  <c r="A444" i="4"/>
  <c r="B444" i="4"/>
  <c r="C444" i="4"/>
  <c r="A445" i="4"/>
  <c r="B445" i="4"/>
  <c r="C445" i="4"/>
  <c r="A446" i="4"/>
  <c r="B446" i="4"/>
  <c r="C446" i="4"/>
  <c r="A447" i="4"/>
  <c r="B447" i="4"/>
  <c r="C447" i="4"/>
  <c r="A448" i="4"/>
  <c r="B448" i="4"/>
  <c r="C448" i="4"/>
  <c r="A449" i="4"/>
  <c r="B449" i="4"/>
  <c r="C449" i="4"/>
  <c r="A450" i="4"/>
  <c r="B450" i="4"/>
  <c r="C450" i="4"/>
  <c r="A451" i="4"/>
  <c r="B451" i="4"/>
  <c r="C451" i="4"/>
  <c r="A452" i="4"/>
  <c r="B452" i="4"/>
  <c r="C452" i="4"/>
  <c r="A453" i="4"/>
  <c r="B453" i="4"/>
  <c r="C453" i="4"/>
  <c r="A454" i="4"/>
  <c r="B454" i="4"/>
  <c r="C454" i="4"/>
  <c r="A455" i="4"/>
  <c r="B455" i="4"/>
  <c r="C455" i="4"/>
  <c r="A456" i="4"/>
  <c r="B456" i="4"/>
  <c r="C456" i="4"/>
  <c r="A457" i="4"/>
  <c r="B457" i="4"/>
  <c r="C457" i="4"/>
  <c r="A458" i="4"/>
  <c r="B458" i="4"/>
  <c r="C458" i="4"/>
  <c r="A459" i="4"/>
  <c r="B459" i="4"/>
  <c r="C459" i="4"/>
  <c r="A460" i="4"/>
  <c r="B460" i="4"/>
  <c r="C460" i="4"/>
  <c r="A461" i="4"/>
  <c r="B461" i="4"/>
  <c r="C461" i="4"/>
  <c r="A462" i="4"/>
  <c r="B462" i="4"/>
  <c r="C462" i="4"/>
  <c r="A463" i="4"/>
  <c r="B463" i="4"/>
  <c r="C463" i="4"/>
  <c r="A464" i="4"/>
  <c r="B464" i="4"/>
  <c r="C464" i="4"/>
  <c r="A465" i="4"/>
  <c r="B465" i="4"/>
  <c r="C465" i="4"/>
  <c r="A466" i="4"/>
  <c r="B466" i="4"/>
  <c r="C466" i="4"/>
  <c r="A467" i="4"/>
  <c r="B467" i="4"/>
  <c r="C467" i="4"/>
  <c r="A468" i="4"/>
  <c r="B468" i="4"/>
  <c r="C468" i="4"/>
  <c r="A469" i="4"/>
  <c r="B469" i="4"/>
  <c r="C469" i="4"/>
  <c r="A470" i="4"/>
  <c r="B470" i="4"/>
  <c r="C470" i="4"/>
  <c r="A471" i="4"/>
  <c r="B471" i="4"/>
  <c r="C471" i="4"/>
  <c r="A472" i="4"/>
  <c r="B472" i="4"/>
  <c r="C472" i="4"/>
  <c r="A473" i="4"/>
  <c r="B473" i="4"/>
  <c r="C473" i="4"/>
  <c r="A474" i="4"/>
  <c r="B474" i="4"/>
  <c r="C474" i="4"/>
  <c r="A475" i="4"/>
  <c r="B475" i="4"/>
  <c r="C475" i="4"/>
  <c r="A476" i="4"/>
  <c r="B476" i="4"/>
  <c r="C476" i="4"/>
  <c r="A477" i="4"/>
  <c r="B477" i="4"/>
  <c r="C477" i="4"/>
  <c r="A478" i="4"/>
  <c r="B478" i="4"/>
  <c r="C478" i="4"/>
  <c r="A479" i="4"/>
  <c r="B479" i="4"/>
  <c r="C479" i="4"/>
  <c r="A480" i="4"/>
  <c r="B480" i="4"/>
  <c r="C480" i="4"/>
  <c r="A481" i="4"/>
  <c r="B481" i="4"/>
  <c r="C481" i="4"/>
  <c r="A482" i="4"/>
  <c r="B482" i="4"/>
  <c r="C482" i="4"/>
  <c r="A483" i="4"/>
  <c r="B483" i="4"/>
  <c r="C483" i="4"/>
  <c r="A484" i="4"/>
  <c r="B484" i="4"/>
  <c r="C484" i="4"/>
  <c r="A485" i="4"/>
  <c r="B485" i="4"/>
  <c r="C485" i="4"/>
  <c r="A486" i="4"/>
  <c r="B486" i="4"/>
  <c r="C486" i="4"/>
  <c r="A487" i="4"/>
  <c r="B487" i="4"/>
  <c r="C487" i="4"/>
  <c r="A488" i="4"/>
  <c r="B488" i="4"/>
  <c r="C488" i="4"/>
  <c r="A489" i="4"/>
  <c r="B489" i="4"/>
  <c r="C489" i="4"/>
  <c r="A490" i="4"/>
  <c r="B490" i="4"/>
  <c r="C490" i="4"/>
  <c r="A491" i="4"/>
  <c r="B491" i="4"/>
  <c r="C491" i="4"/>
  <c r="A492" i="4"/>
  <c r="B492" i="4"/>
  <c r="C492" i="4"/>
  <c r="A493" i="4"/>
  <c r="B493" i="4"/>
  <c r="C493" i="4"/>
  <c r="A494" i="4"/>
  <c r="B494" i="4"/>
  <c r="C494" i="4"/>
  <c r="A495" i="4"/>
  <c r="B495" i="4"/>
  <c r="C495" i="4"/>
  <c r="A496" i="4"/>
  <c r="B496" i="4"/>
  <c r="C496" i="4"/>
  <c r="A497" i="4"/>
  <c r="B497" i="4"/>
  <c r="C497" i="4"/>
  <c r="A498" i="4"/>
  <c r="B498" i="4"/>
  <c r="C498" i="4"/>
  <c r="A499" i="4"/>
  <c r="B499" i="4"/>
  <c r="C499" i="4"/>
  <c r="A500" i="4"/>
  <c r="B500" i="4"/>
  <c r="C500" i="4"/>
  <c r="A501" i="4"/>
  <c r="B501" i="4"/>
  <c r="C501" i="4"/>
  <c r="A502" i="4"/>
  <c r="B502" i="4"/>
  <c r="C502" i="4"/>
  <c r="A503" i="4"/>
  <c r="B503" i="4"/>
  <c r="C503" i="4"/>
  <c r="A504" i="4"/>
  <c r="B504" i="4"/>
  <c r="C504" i="4"/>
  <c r="A505" i="4"/>
  <c r="B505" i="4"/>
  <c r="C505" i="4"/>
  <c r="A506" i="4"/>
  <c r="B506" i="4"/>
  <c r="C506" i="4"/>
  <c r="A507" i="4"/>
  <c r="B507" i="4"/>
  <c r="C507" i="4"/>
  <c r="A508" i="4"/>
  <c r="B508" i="4"/>
  <c r="C508" i="4"/>
  <c r="A509" i="4"/>
  <c r="B509" i="4"/>
  <c r="C509" i="4"/>
  <c r="A510" i="4"/>
  <c r="B510" i="4"/>
  <c r="C510" i="4"/>
  <c r="A511" i="4"/>
  <c r="B511" i="4"/>
  <c r="C511" i="4"/>
  <c r="A512" i="4"/>
  <c r="B512" i="4"/>
  <c r="C512" i="4"/>
  <c r="A513" i="4"/>
  <c r="B513" i="4"/>
  <c r="C513" i="4"/>
  <c r="A514" i="4"/>
  <c r="B514" i="4"/>
  <c r="C514" i="4"/>
  <c r="A515" i="4"/>
  <c r="B515" i="4"/>
  <c r="C515" i="4"/>
  <c r="A516" i="4"/>
  <c r="B516" i="4"/>
  <c r="C516" i="4"/>
  <c r="A517" i="4"/>
  <c r="B517" i="4"/>
  <c r="C517" i="4"/>
  <c r="A518" i="4"/>
  <c r="B518" i="4"/>
  <c r="C518" i="4"/>
  <c r="A519" i="4"/>
  <c r="B519" i="4"/>
  <c r="C519" i="4"/>
  <c r="A520" i="4"/>
  <c r="B520" i="4"/>
  <c r="C520" i="4"/>
  <c r="A521" i="4"/>
  <c r="B521" i="4"/>
  <c r="C521" i="4"/>
  <c r="A522" i="4"/>
  <c r="B522" i="4"/>
  <c r="C522" i="4"/>
  <c r="A523" i="4"/>
  <c r="B523" i="4"/>
  <c r="C523" i="4"/>
  <c r="A524" i="4"/>
  <c r="B524" i="4"/>
  <c r="C524" i="4"/>
  <c r="A525" i="4"/>
  <c r="B525" i="4"/>
  <c r="C525" i="4"/>
  <c r="A526" i="4"/>
  <c r="B526" i="4"/>
  <c r="C526" i="4"/>
  <c r="A31" i="4"/>
  <c r="B31" i="4"/>
  <c r="C31" i="4"/>
  <c r="A32" i="4"/>
  <c r="B32" i="4"/>
  <c r="C32" i="4"/>
  <c r="A33" i="4"/>
  <c r="B33" i="4"/>
  <c r="C33" i="4"/>
  <c r="A34" i="4"/>
  <c r="B34" i="4"/>
  <c r="C34" i="4"/>
  <c r="A35" i="4"/>
  <c r="B35" i="4"/>
  <c r="C35" i="4"/>
  <c r="A36" i="4"/>
  <c r="B36" i="4"/>
  <c r="C36" i="4"/>
  <c r="A37" i="4"/>
  <c r="B37" i="4"/>
  <c r="C37" i="4"/>
  <c r="A38" i="4"/>
  <c r="B38" i="4"/>
  <c r="C38" i="4"/>
  <c r="A39" i="4"/>
  <c r="B39" i="4"/>
  <c r="C39" i="4"/>
  <c r="A40" i="4"/>
  <c r="B40" i="4"/>
  <c r="C40" i="4"/>
  <c r="A41" i="4"/>
  <c r="B41" i="4"/>
  <c r="C41" i="4"/>
  <c r="B11" i="4"/>
  <c r="C11" i="4"/>
  <c r="A12" i="4"/>
  <c r="B12" i="4"/>
  <c r="C12" i="4"/>
  <c r="A13" i="4"/>
  <c r="B13" i="4"/>
  <c r="C13" i="4"/>
  <c r="A14" i="4"/>
  <c r="B14" i="4"/>
  <c r="C14" i="4"/>
  <c r="A15" i="4"/>
  <c r="B15" i="4"/>
  <c r="C15" i="4"/>
  <c r="A16" i="4"/>
  <c r="B16" i="4"/>
  <c r="C16" i="4"/>
  <c r="A17" i="4"/>
  <c r="B17" i="4"/>
  <c r="C17" i="4"/>
  <c r="A18" i="4"/>
  <c r="B18" i="4"/>
  <c r="C18" i="4"/>
  <c r="A19" i="4"/>
  <c r="B19" i="4"/>
  <c r="C19" i="4"/>
  <c r="A20" i="4"/>
  <c r="B20" i="4"/>
  <c r="C20" i="4"/>
  <c r="A21" i="4"/>
  <c r="B21" i="4"/>
  <c r="C21" i="4"/>
  <c r="A22" i="4"/>
  <c r="B22" i="4"/>
  <c r="C22" i="4"/>
  <c r="A23" i="4"/>
  <c r="B23" i="4"/>
  <c r="C23" i="4"/>
  <c r="A24" i="4"/>
  <c r="B24" i="4"/>
  <c r="C24" i="4"/>
  <c r="A25" i="4"/>
  <c r="B25" i="4"/>
  <c r="C25" i="4"/>
  <c r="A26" i="4"/>
  <c r="B26" i="4"/>
  <c r="C26" i="4"/>
  <c r="A27" i="4"/>
  <c r="B27" i="4"/>
  <c r="C27" i="4"/>
  <c r="A28" i="4"/>
  <c r="B28" i="4"/>
  <c r="C28" i="4"/>
  <c r="A29" i="4"/>
  <c r="B29" i="4"/>
  <c r="C29" i="4"/>
  <c r="A30" i="4"/>
  <c r="B30" i="4"/>
  <c r="C30" i="4"/>
  <c r="C10" i="4"/>
  <c r="B9" i="4"/>
  <c r="B10" i="4" s="1"/>
  <c r="C9" i="4"/>
  <c r="A9" i="4"/>
  <c r="A10" i="4" s="1"/>
  <c r="B15" i="2" l="1"/>
  <c r="D525" i="4"/>
  <c r="D522" i="4"/>
  <c r="D514" i="4"/>
  <c r="D506" i="4"/>
  <c r="D498" i="4"/>
  <c r="D490" i="4"/>
  <c r="D482" i="4"/>
  <c r="D474" i="4"/>
  <c r="D466" i="4"/>
  <c r="D458" i="4"/>
  <c r="D450" i="4"/>
  <c r="D442" i="4"/>
  <c r="D434" i="4"/>
  <c r="D426" i="4"/>
  <c r="D418" i="4"/>
  <c r="D410" i="4"/>
  <c r="D402" i="4"/>
  <c r="D394" i="4"/>
  <c r="D386" i="4"/>
  <c r="D378" i="4"/>
  <c r="D370" i="4"/>
  <c r="D362" i="4"/>
  <c r="D354" i="4"/>
  <c r="D524" i="4"/>
  <c r="D516" i="4"/>
  <c r="D508" i="4"/>
  <c r="D500" i="4"/>
  <c r="D492" i="4"/>
  <c r="D484" i="4"/>
  <c r="D476" i="4"/>
  <c r="D468" i="4"/>
  <c r="D460" i="4"/>
  <c r="D452" i="4"/>
  <c r="D444" i="4"/>
  <c r="D436" i="4"/>
  <c r="D428" i="4"/>
  <c r="D420" i="4"/>
  <c r="D412" i="4"/>
  <c r="D404" i="4"/>
  <c r="D396" i="4"/>
  <c r="D388" i="4"/>
  <c r="D380" i="4"/>
  <c r="D372" i="4"/>
  <c r="D364" i="4"/>
  <c r="D356" i="4"/>
  <c r="D351" i="4"/>
  <c r="D343" i="4"/>
  <c r="D335" i="4"/>
  <c r="D327" i="4"/>
  <c r="D319" i="4"/>
  <c r="D303" i="4"/>
  <c r="D295" i="4"/>
  <c r="D287" i="4"/>
  <c r="D276" i="4"/>
  <c r="D268" i="4"/>
  <c r="D260" i="4"/>
  <c r="D252" i="4"/>
  <c r="D236" i="4"/>
  <c r="D228" i="4"/>
  <c r="D220" i="4"/>
  <c r="D212" i="4"/>
  <c r="D204" i="4"/>
  <c r="D518" i="4"/>
  <c r="D510" i="4"/>
  <c r="D502" i="4"/>
  <c r="D494" i="4"/>
  <c r="D486" i="4"/>
  <c r="D478" i="4"/>
  <c r="D470" i="4"/>
  <c r="D462" i="4"/>
  <c r="D454" i="4"/>
  <c r="D446" i="4"/>
  <c r="D438" i="4"/>
  <c r="D430" i="4"/>
  <c r="D422" i="4"/>
  <c r="D414" i="4"/>
  <c r="D406" i="4"/>
  <c r="D398" i="4"/>
  <c r="D390" i="4"/>
  <c r="D382" i="4"/>
  <c r="D374" i="4"/>
  <c r="D366" i="4"/>
  <c r="D358" i="4"/>
  <c r="D526" i="4"/>
  <c r="D520" i="4"/>
  <c r="D512" i="4"/>
  <c r="D504" i="4"/>
  <c r="D496" i="4"/>
  <c r="D488" i="4"/>
  <c r="D480" i="4"/>
  <c r="D472" i="4"/>
  <c r="D464" i="4"/>
  <c r="D456" i="4"/>
  <c r="D448" i="4"/>
  <c r="D440" i="4"/>
  <c r="D432" i="4"/>
  <c r="D424" i="4"/>
  <c r="D416" i="4"/>
  <c r="D408" i="4"/>
  <c r="D400" i="4"/>
  <c r="D392" i="4"/>
  <c r="D384" i="4"/>
  <c r="D376" i="4"/>
  <c r="D368" i="4"/>
  <c r="D360" i="4"/>
  <c r="D352" i="4"/>
  <c r="D347" i="4"/>
  <c r="D339" i="4"/>
  <c r="D331" i="4"/>
  <c r="D323" i="4"/>
  <c r="D315" i="4"/>
  <c r="D307" i="4"/>
  <c r="D299" i="4"/>
  <c r="D291" i="4"/>
  <c r="D283" i="4"/>
  <c r="D280" i="4"/>
  <c r="D272" i="4"/>
  <c r="D264" i="4"/>
  <c r="D256" i="4"/>
  <c r="D248" i="4"/>
  <c r="D240" i="4"/>
  <c r="D232" i="4"/>
  <c r="D224" i="4"/>
  <c r="D216" i="4"/>
  <c r="D208" i="4"/>
  <c r="D200" i="4"/>
  <c r="G15" i="2"/>
  <c r="B16" i="2"/>
  <c r="B17" i="2" s="1"/>
  <c r="G16" i="2"/>
  <c r="D199" i="4"/>
  <c r="D195" i="4"/>
  <c r="D191" i="4"/>
  <c r="D187" i="4"/>
  <c r="D183" i="4"/>
  <c r="D179" i="4"/>
  <c r="D175" i="4"/>
  <c r="D171" i="4"/>
  <c r="D167" i="4"/>
  <c r="D163" i="4"/>
  <c r="D159" i="4"/>
  <c r="D155" i="4"/>
  <c r="D151" i="4"/>
  <c r="D147" i="4"/>
  <c r="D143" i="4"/>
  <c r="D139" i="4"/>
  <c r="D135" i="4"/>
  <c r="D131" i="4"/>
  <c r="D127" i="4"/>
  <c r="D521" i="4"/>
  <c r="D517" i="4"/>
  <c r="D513" i="4"/>
  <c r="D241" i="4"/>
  <c r="D523" i="4"/>
  <c r="D519" i="4"/>
  <c r="D515" i="4"/>
  <c r="D244" i="4"/>
  <c r="D509" i="4"/>
  <c r="D505" i="4"/>
  <c r="D501" i="4"/>
  <c r="D497" i="4"/>
  <c r="D493" i="4"/>
  <c r="D489" i="4"/>
  <c r="D485" i="4"/>
  <c r="D481" i="4"/>
  <c r="D477" i="4"/>
  <c r="D473" i="4"/>
  <c r="D469" i="4"/>
  <c r="D465" i="4"/>
  <c r="D461" i="4"/>
  <c r="D457" i="4"/>
  <c r="D453" i="4"/>
  <c r="D449" i="4"/>
  <c r="D445" i="4"/>
  <c r="D441" i="4"/>
  <c r="D437" i="4"/>
  <c r="D433" i="4"/>
  <c r="D429" i="4"/>
  <c r="D425" i="4"/>
  <c r="D421" i="4"/>
  <c r="D417" i="4"/>
  <c r="D413" i="4"/>
  <c r="D409" i="4"/>
  <c r="D405" i="4"/>
  <c r="D401" i="4"/>
  <c r="D397" i="4"/>
  <c r="D393" i="4"/>
  <c r="D389" i="4"/>
  <c r="D385" i="4"/>
  <c r="D381" i="4"/>
  <c r="D377" i="4"/>
  <c r="D373" i="4"/>
  <c r="D369" i="4"/>
  <c r="D365" i="4"/>
  <c r="D361" i="4"/>
  <c r="D357" i="4"/>
  <c r="D353" i="4"/>
  <c r="D281" i="4"/>
  <c r="D277" i="4"/>
  <c r="D273" i="4"/>
  <c r="D269" i="4"/>
  <c r="D265" i="4"/>
  <c r="D261" i="4"/>
  <c r="D257" i="4"/>
  <c r="D253" i="4"/>
  <c r="D249" i="4"/>
  <c r="D245" i="4"/>
  <c r="D237" i="4"/>
  <c r="D233" i="4"/>
  <c r="D229" i="4"/>
  <c r="D225" i="4"/>
  <c r="D221" i="4"/>
  <c r="D217" i="4"/>
  <c r="D213" i="4"/>
  <c r="D209" i="4"/>
  <c r="D205" i="4"/>
  <c r="D201" i="4"/>
  <c r="D309" i="4"/>
  <c r="D305" i="4"/>
  <c r="D301" i="4"/>
  <c r="D297" i="4"/>
  <c r="D293" i="4"/>
  <c r="D289" i="4"/>
  <c r="D285" i="4"/>
  <c r="D282" i="4"/>
  <c r="D278" i="4"/>
  <c r="D274" i="4"/>
  <c r="D270" i="4"/>
  <c r="D266" i="4"/>
  <c r="D262" i="4"/>
  <c r="D258" i="4"/>
  <c r="D254" i="4"/>
  <c r="D250" i="4"/>
  <c r="D246" i="4"/>
  <c r="D242" i="4"/>
  <c r="D238" i="4"/>
  <c r="D234" i="4"/>
  <c r="D230" i="4"/>
  <c r="D226" i="4"/>
  <c r="D222" i="4"/>
  <c r="D218" i="4"/>
  <c r="D214" i="4"/>
  <c r="D210" i="4"/>
  <c r="D206" i="4"/>
  <c r="D202" i="4"/>
  <c r="D511" i="4"/>
  <c r="D507" i="4"/>
  <c r="D503" i="4"/>
  <c r="D499" i="4"/>
  <c r="D495" i="4"/>
  <c r="D491" i="4"/>
  <c r="D487" i="4"/>
  <c r="D483" i="4"/>
  <c r="D479" i="4"/>
  <c r="D475" i="4"/>
  <c r="D471" i="4"/>
  <c r="D467" i="4"/>
  <c r="D463" i="4"/>
  <c r="D459" i="4"/>
  <c r="D455" i="4"/>
  <c r="D451" i="4"/>
  <c r="D447" i="4"/>
  <c r="D443" i="4"/>
  <c r="D439" i="4"/>
  <c r="D435" i="4"/>
  <c r="D431" i="4"/>
  <c r="D427" i="4"/>
  <c r="D423" i="4"/>
  <c r="D419" i="4"/>
  <c r="D415" i="4"/>
  <c r="D411" i="4"/>
  <c r="D407" i="4"/>
  <c r="D403" i="4"/>
  <c r="D399" i="4"/>
  <c r="D395" i="4"/>
  <c r="D391" i="4"/>
  <c r="D387" i="4"/>
  <c r="D383" i="4"/>
  <c r="D379" i="4"/>
  <c r="D375" i="4"/>
  <c r="D371" i="4"/>
  <c r="D367" i="4"/>
  <c r="D363" i="4"/>
  <c r="D359" i="4"/>
  <c r="D355" i="4"/>
  <c r="D279" i="4"/>
  <c r="D275" i="4"/>
  <c r="D271" i="4"/>
  <c r="D267" i="4"/>
  <c r="D263" i="4"/>
  <c r="D259" i="4"/>
  <c r="D255" i="4"/>
  <c r="D251" i="4"/>
  <c r="D247" i="4"/>
  <c r="D243" i="4"/>
  <c r="D239" i="4"/>
  <c r="D235" i="4"/>
  <c r="D231" i="4"/>
  <c r="D227" i="4"/>
  <c r="D223" i="4"/>
  <c r="D219" i="4"/>
  <c r="D215" i="4"/>
  <c r="D211" i="4"/>
  <c r="D207" i="4"/>
  <c r="D203" i="4"/>
  <c r="D349" i="4"/>
  <c r="D345" i="4"/>
  <c r="D341" i="4"/>
  <c r="D337" i="4"/>
  <c r="D333" i="4"/>
  <c r="D329" i="4"/>
  <c r="D325" i="4"/>
  <c r="D321" i="4"/>
  <c r="D317" i="4"/>
  <c r="D313" i="4"/>
  <c r="D350" i="4"/>
  <c r="D346" i="4"/>
  <c r="D342" i="4"/>
  <c r="D338" i="4"/>
  <c r="D334" i="4"/>
  <c r="D330" i="4"/>
  <c r="D326" i="4"/>
  <c r="D322" i="4"/>
  <c r="D318" i="4"/>
  <c r="D314" i="4"/>
  <c r="D310" i="4"/>
  <c r="D306" i="4"/>
  <c r="D302" i="4"/>
  <c r="D298" i="4"/>
  <c r="D294" i="4"/>
  <c r="D290" i="4"/>
  <c r="D286" i="4"/>
  <c r="D311" i="4"/>
  <c r="D39" i="4"/>
  <c r="D35" i="4"/>
  <c r="D31" i="4"/>
  <c r="D348" i="4"/>
  <c r="D344" i="4"/>
  <c r="D340" i="4"/>
  <c r="D336" i="4"/>
  <c r="D332" i="4"/>
  <c r="D328" i="4"/>
  <c r="D324" i="4"/>
  <c r="D320" i="4"/>
  <c r="D316" i="4"/>
  <c r="D312" i="4"/>
  <c r="D308" i="4"/>
  <c r="D304" i="4"/>
  <c r="D300" i="4"/>
  <c r="D296" i="4"/>
  <c r="D292" i="4"/>
  <c r="D288" i="4"/>
  <c r="D284" i="4"/>
  <c r="D197" i="4"/>
  <c r="D193" i="4"/>
  <c r="D189" i="4"/>
  <c r="D185" i="4"/>
  <c r="D181" i="4"/>
  <c r="D177" i="4"/>
  <c r="D173" i="4"/>
  <c r="D169" i="4"/>
  <c r="D165" i="4"/>
  <c r="D161" i="4"/>
  <c r="D157" i="4"/>
  <c r="D153" i="4"/>
  <c r="D149" i="4"/>
  <c r="D145" i="4"/>
  <c r="D141" i="4"/>
  <c r="D137" i="4"/>
  <c r="D133" i="4"/>
  <c r="D129" i="4"/>
  <c r="D150" i="4"/>
  <c r="D146" i="4"/>
  <c r="D142" i="4"/>
  <c r="D138" i="4"/>
  <c r="D134" i="4"/>
  <c r="D130" i="4"/>
  <c r="D196" i="4"/>
  <c r="D192" i="4"/>
  <c r="D188" i="4"/>
  <c r="D184" i="4"/>
  <c r="D180" i="4"/>
  <c r="D176" i="4"/>
  <c r="D172" i="4"/>
  <c r="D168" i="4"/>
  <c r="D164" i="4"/>
  <c r="D160" i="4"/>
  <c r="D156" i="4"/>
  <c r="D152" i="4"/>
  <c r="D148" i="4"/>
  <c r="D144" i="4"/>
  <c r="D140" i="4"/>
  <c r="D136" i="4"/>
  <c r="D132" i="4"/>
  <c r="D128" i="4"/>
  <c r="D198" i="4"/>
  <c r="D194" i="4"/>
  <c r="D190" i="4"/>
  <c r="D186" i="4"/>
  <c r="D182" i="4"/>
  <c r="D178" i="4"/>
  <c r="D174" i="4"/>
  <c r="D170" i="4"/>
  <c r="D166" i="4"/>
  <c r="D162" i="4"/>
  <c r="D158" i="4"/>
  <c r="D154" i="4"/>
  <c r="D124" i="4"/>
  <c r="D120" i="4"/>
  <c r="D116" i="4"/>
  <c r="D112" i="4"/>
  <c r="D108" i="4"/>
  <c r="D104" i="4"/>
  <c r="D100" i="4"/>
  <c r="D96" i="4"/>
  <c r="D92" i="4"/>
  <c r="D88" i="4"/>
  <c r="D84" i="4"/>
  <c r="D48" i="4"/>
  <c r="D44" i="4"/>
  <c r="D36" i="4"/>
  <c r="D72" i="4"/>
  <c r="D52" i="4"/>
  <c r="D45" i="4"/>
  <c r="D41" i="4"/>
  <c r="D37" i="4"/>
  <c r="D33" i="4"/>
  <c r="D40" i="4"/>
  <c r="D32" i="4"/>
  <c r="D76" i="4"/>
  <c r="D68" i="4"/>
  <c r="D64" i="4"/>
  <c r="D60" i="4"/>
  <c r="D56" i="4"/>
  <c r="D49" i="4"/>
  <c r="D38" i="4"/>
  <c r="D34" i="4"/>
  <c r="D123" i="4"/>
  <c r="D119" i="4"/>
  <c r="D115" i="4"/>
  <c r="D111" i="4"/>
  <c r="D107" i="4"/>
  <c r="D103" i="4"/>
  <c r="D99" i="4"/>
  <c r="D95" i="4"/>
  <c r="D91" i="4"/>
  <c r="D87" i="4"/>
  <c r="D83" i="4"/>
  <c r="D75" i="4"/>
  <c r="D71" i="4"/>
  <c r="D67" i="4"/>
  <c r="D63" i="4"/>
  <c r="D59" i="4"/>
  <c r="D55" i="4"/>
  <c r="D51" i="4"/>
  <c r="D125" i="4"/>
  <c r="D121" i="4"/>
  <c r="D117" i="4"/>
  <c r="D113" i="4"/>
  <c r="D109" i="4"/>
  <c r="D105" i="4"/>
  <c r="D101" i="4"/>
  <c r="D97" i="4"/>
  <c r="D93" i="4"/>
  <c r="D89" i="4"/>
  <c r="D85" i="4"/>
  <c r="D77" i="4"/>
  <c r="D73" i="4"/>
  <c r="D69" i="4"/>
  <c r="D65" i="4"/>
  <c r="D61" i="4"/>
  <c r="D57" i="4"/>
  <c r="D53" i="4"/>
  <c r="D46" i="4"/>
  <c r="D126" i="4"/>
  <c r="D122" i="4"/>
  <c r="D118" i="4"/>
  <c r="D114" i="4"/>
  <c r="D110" i="4"/>
  <c r="D106" i="4"/>
  <c r="D102" i="4"/>
  <c r="D98" i="4"/>
  <c r="D94" i="4"/>
  <c r="D90" i="4"/>
  <c r="D86" i="4"/>
  <c r="D74" i="4"/>
  <c r="D70" i="4"/>
  <c r="D66" i="4"/>
  <c r="D62" i="4"/>
  <c r="D58" i="4"/>
  <c r="D54" i="4"/>
  <c r="D50" i="4"/>
  <c r="D47" i="4"/>
  <c r="D43" i="4"/>
  <c r="D42" i="4"/>
  <c r="D25" i="4"/>
  <c r="A11" i="4"/>
  <c r="D11" i="4" s="1"/>
  <c r="D29" i="4"/>
  <c r="D21" i="4"/>
  <c r="D17" i="4"/>
  <c r="D13" i="4"/>
  <c r="D10" i="4"/>
  <c r="A10" i="6" s="1"/>
  <c r="D14" i="4"/>
  <c r="D18" i="4"/>
  <c r="D22" i="4"/>
  <c r="D26" i="4"/>
  <c r="D30" i="4"/>
  <c r="D12" i="4"/>
  <c r="D16" i="4"/>
  <c r="D20" i="4"/>
  <c r="D24" i="4"/>
  <c r="D28" i="4"/>
  <c r="D15" i="4"/>
  <c r="D19" i="4"/>
  <c r="D23" i="4"/>
  <c r="D27" i="4"/>
  <c r="A11" i="6" l="1"/>
  <c r="B18" i="2"/>
  <c r="G17" i="2"/>
  <c r="B19" i="2" l="1"/>
  <c r="G18" i="2"/>
  <c r="B20" i="2" l="1"/>
  <c r="G19" i="2"/>
  <c r="B21" i="2" l="1"/>
  <c r="G20" i="2"/>
  <c r="B22" i="2" l="1"/>
  <c r="G21" i="2"/>
  <c r="B23" i="2" l="1"/>
  <c r="G22" i="2"/>
  <c r="B24" i="2" l="1"/>
  <c r="G23" i="2"/>
  <c r="B25" i="2" l="1"/>
  <c r="G24" i="2"/>
  <c r="G25" i="2" l="1"/>
  <c r="B26" i="2" l="1"/>
  <c r="B33" i="2" s="1"/>
  <c r="G26" i="2"/>
  <c r="G27" i="2" l="1"/>
  <c r="G28" i="2" l="1"/>
  <c r="G29" i="2" l="1"/>
  <c r="G30" i="2" l="1"/>
  <c r="G31" i="2" l="1"/>
  <c r="G32" i="2" l="1"/>
  <c r="E12" i="7" l="1"/>
  <c r="B12" i="7"/>
  <c r="E10" i="11" l="1"/>
</calcChain>
</file>

<file path=xl/comments1.xml><?xml version="1.0" encoding="utf-8"?>
<comments xmlns="http://schemas.openxmlformats.org/spreadsheetml/2006/main">
  <authors>
    <author>Florian Lieberknecht</author>
    <author>Nicklas Wolf</author>
  </authors>
  <commentList>
    <comment ref="B9" authorId="0" shapeId="0">
      <text>
        <r>
          <rPr>
            <b/>
            <sz val="9"/>
            <color indexed="81"/>
            <rFont val="Segoe UI"/>
            <family val="2"/>
          </rPr>
          <t>Florian Lieberknecht:
ISO = Internationale Organisation für Normung</t>
        </r>
        <r>
          <rPr>
            <sz val="9"/>
            <color indexed="81"/>
            <rFont val="Segoe UI"/>
            <family val="2"/>
          </rPr>
          <t xml:space="preserve">
           Die besagt dass die Woche am Sonntag beginnt</t>
        </r>
      </text>
    </comment>
    <comment ref="G9" authorId="1" shapeId="0">
      <text>
        <r>
          <rPr>
            <b/>
            <sz val="9"/>
            <color indexed="81"/>
            <rFont val="Segoe UI"/>
            <family val="2"/>
          </rPr>
          <t>Eingabe Tipp
Anstatt den Punkt auf der Tastatur zu suchen, Tippen Sie die Zahl des Tages, dann auf dem Nummernblock das Minuszeichen, dann den Monat und das Minuszeichen und dann das Jahr - Danach Enter</t>
        </r>
      </text>
    </comment>
  </commentList>
</comments>
</file>

<file path=xl/comments2.xml><?xml version="1.0" encoding="utf-8"?>
<comments xmlns="http://schemas.openxmlformats.org/spreadsheetml/2006/main">
  <authors>
    <author>tc={EAD627C1-8905-4ACD-A86B-077ACF9C36B8}</author>
  </authors>
  <commentList>
    <comment ref="D10" authorId="0" shapeId="0">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Fehler erzeugen lassen - Festschreibung verhindern</t>
        </r>
      </text>
    </comment>
  </commentList>
</comments>
</file>

<file path=xl/comments3.xml><?xml version="1.0" encoding="utf-8"?>
<comments xmlns="http://schemas.openxmlformats.org/spreadsheetml/2006/main">
  <authors>
    <author>tc={E7D2C2F6-1241-4749-87FA-AA7ABB6140B0}</author>
  </authors>
  <commentList>
    <comment ref="D12" authorId="0" shapeId="0">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Fehler erzeugen lassen - Festschreibung verhindern</t>
        </r>
      </text>
    </comment>
  </commentList>
</comments>
</file>

<file path=xl/comments4.xml><?xml version="1.0" encoding="utf-8"?>
<comments xmlns="http://schemas.openxmlformats.org/spreadsheetml/2006/main">
  <authors>
    <author>tc={7BA7CE56-6CEC-4803-BA28-8E04580A95E9}</author>
  </authors>
  <commentList>
    <comment ref="D12" authorId="0" shapeId="0">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Fehler erzeugen lassen - Festschreibung verhindern</t>
        </r>
      </text>
    </comment>
  </commentList>
</comments>
</file>

<file path=xl/sharedStrings.xml><?xml version="1.0" encoding="utf-8"?>
<sst xmlns="http://schemas.openxmlformats.org/spreadsheetml/2006/main" count="3588" uniqueCount="2510">
  <si>
    <t>Anleitung</t>
  </si>
  <si>
    <t>Nachdem alle Eintragungen gemacht wurden, drucken Sie das Blatt bitte aus, unterzeichnen dieses und senden uns die Excel-Datei und die unterzeichnete und eingescannte PDF Datei zu.</t>
  </si>
  <si>
    <t>Formuar " Reisekosten "</t>
  </si>
  <si>
    <t>Kopfzeilen:</t>
  </si>
  <si>
    <t>Reisebeleg Nr.:</t>
  </si>
  <si>
    <t>Bitte tragen sie hier die Nummer Ihrer Ablage ein.
Wird dies die 3. abgeheftete Reisekostenabrechnung, dann tippen Sie bitte eine 3 ein.</t>
  </si>
  <si>
    <t>Firmenname:</t>
  </si>
  <si>
    <t>Tragen Sie bitte Ihren Firmennamen ein</t>
  </si>
  <si>
    <t>Person:</t>
  </si>
  <si>
    <t>Tragen Sie bitte den Namen der Person ein, welche die Reise unternommen hat.
Diese Abrechung wird Personenbezogen aufgestellt.</t>
  </si>
  <si>
    <t>Monat / Jahr:</t>
  </si>
  <si>
    <t>Bitte tragen Sie hier per DropDown Menü die entsprechenden Werte ein.
Bitte pro Monat eine separate Datei erstellen.</t>
  </si>
  <si>
    <t xml:space="preserve">Spalte </t>
  </si>
  <si>
    <t>Beschreibung</t>
  </si>
  <si>
    <t>Reise-Land</t>
  </si>
  <si>
    <t>Das voreingestellte Land ist Deutschland.
Sie können aber auch ein anderes Reiseland hineinschreiben, bzw. das DropDown verwenden.
Bitte tragen Sie hier ein, in welchem Land Sie sich um 0:00 Uhr befanden.
Einige Länder haben Spezifikationen bei bestimmten Städten, z.B. Frankreich mit Paris, Marseille, etc..
Seien Sie hier bitte Präzise.</t>
  </si>
  <si>
    <t>Ziel - Ort</t>
  </si>
  <si>
    <t>Der Ziel-Ort kann per DropDown oder eingetippt werden</t>
  </si>
  <si>
    <t>Reisezweck</t>
  </si>
  <si>
    <t>Es sind verschiedene Auswahlmöglichkeiten im DropDown enthalten. 
Sie können Ihren Reisegrund  auch eintippen.</t>
  </si>
  <si>
    <t>Abfahrt Datum</t>
  </si>
  <si>
    <t>Hier geben Sie Ihr Abfahrtsdatum ein</t>
  </si>
  <si>
    <t>Abfahrt Uhrzeit</t>
  </si>
  <si>
    <r>
      <t xml:space="preserve">Hier tippen Sie Ihre Abfahrtzeit ein. Dazu verwenden Sie bitte </t>
    </r>
    <r>
      <rPr>
        <b/>
        <sz val="11"/>
        <color theme="1"/>
        <rFont val="Calibri"/>
        <family val="2"/>
        <scheme val="minor"/>
      </rPr>
      <t>KEINEN</t>
    </r>
    <r>
      <rPr>
        <sz val="11"/>
        <color theme="1"/>
        <rFont val="Calibri"/>
        <family val="2"/>
        <scheme val="minor"/>
      </rPr>
      <t xml:space="preserve"> Doppelpunkt sondern tippen in hunderter Werten die Uhrzeit ein.
</t>
    </r>
    <r>
      <rPr>
        <u/>
        <sz val="11"/>
        <color theme="1"/>
        <rFont val="Calibri"/>
        <family val="2"/>
        <scheme val="minor"/>
      </rPr>
      <t>Beispiel:</t>
    </r>
    <r>
      <rPr>
        <sz val="11"/>
        <color theme="1"/>
        <rFont val="Calibri"/>
        <family val="2"/>
        <scheme val="minor"/>
      </rPr>
      <t xml:space="preserve">
Für 7:30 Uhr tippen Sie 730
für 14:16 Uhr tippen Sie 1416</t>
    </r>
  </si>
  <si>
    <t>Essen</t>
  </si>
  <si>
    <t>Sollte Ihr Arbeitgeber/Auftraggeber eine der dargestellten Mahlzeiten bezahlen und Sie legen das Geld 
nur aus oder die Rechnung geht direkt an Ihren Auftrag- bzw. Arbeitgeber, 
dann tippen Sie "Ja" ein oder verwenden das DropDown Menü.</t>
  </si>
  <si>
    <t>Kilometer- 
Aufwendungen</t>
  </si>
  <si>
    <t>Sind Sie Arbeitnehmer oder Sie als Unternehmer haben Ihren Pkw nicht im Betriebsvermögen, 
dann tippen Sie hier bitte die einfache Entfernung zum Zielort ein.</t>
  </si>
  <si>
    <t>Fahrzeug:</t>
  </si>
  <si>
    <r>
      <t>Bitte geben Sie hier an welches Fahrzeug Sie verwendet haben. Nutzen Sie hierzu das DropDown Menü.
Bitte tragen Sie die Ihnen entstandenen, mit Beleg nachweisbaren, Kosten, in die Tabelle "</t>
    </r>
    <r>
      <rPr>
        <b/>
        <sz val="11"/>
        <color theme="1"/>
        <rFont val="Calibri"/>
        <family val="2"/>
        <scheme val="minor"/>
      </rPr>
      <t>Reise-Nebenkosten</t>
    </r>
    <r>
      <rPr>
        <sz val="11"/>
        <color theme="1"/>
        <rFont val="Calibri"/>
        <family val="2"/>
        <scheme val="minor"/>
      </rPr>
      <t>" ein.</t>
    </r>
  </si>
  <si>
    <t>Übernachtung</t>
  </si>
  <si>
    <t>Mussten Sie Übernachten? Dann tippen Sie entweder "Kosten" 
oder falls Sie keine tatsächlichen Kosten hatten "Pauschale" 
in das Feld oder nutzen das DropDown Menü.</t>
  </si>
  <si>
    <t>Formular " Reise-Nebenkosten "</t>
  </si>
  <si>
    <t>Reise 
Bezeichnung:</t>
  </si>
  <si>
    <t>Hier wählen Sie ausschließlich per DropDown Menü die Reise aus, 
bei welcher die Kosten entstanden sind.</t>
  </si>
  <si>
    <t>Kosten für</t>
  </si>
  <si>
    <t>Hie tragen Sie ein wofür die Kosten entstanden sind</t>
  </si>
  <si>
    <t>Belegdatum</t>
  </si>
  <si>
    <t>selbstredend</t>
  </si>
  <si>
    <t>Beleg.Nr.:</t>
  </si>
  <si>
    <t>Dies ist die fortlaufende Belegablagenummer. Diese wird automatisch befüllt.</t>
  </si>
  <si>
    <t>Betrag</t>
  </si>
  <si>
    <t>Hier geben Sie den Gesamtbetrag ein. Eine Aufteilung wegen unterschiedlicher 
Steuersätze ist nicht vorgesehen.</t>
  </si>
  <si>
    <t>Nur für Arbeitnehmer:</t>
  </si>
  <si>
    <t>erstattet durch:</t>
  </si>
  <si>
    <t>Hier tragen Sie ein, wie Sie die Geldauslage von Ihrem Arbeitgeber erstattet bekommen möchten.
Nutzen Sie hierzu das DropDown Menü</t>
  </si>
  <si>
    <t xml:space="preserve">Reisekosten </t>
  </si>
  <si>
    <t>R</t>
  </si>
  <si>
    <t>(fortlaufende Nr. der Ablage Reisekosten)</t>
  </si>
  <si>
    <r>
      <t xml:space="preserve">Dieses Formular ersetzt </t>
    </r>
    <r>
      <rPr>
        <b/>
        <sz val="10"/>
        <color theme="1"/>
        <rFont val="Arial"/>
        <family val="2"/>
      </rPr>
      <t>KEIN</t>
    </r>
    <r>
      <rPr>
        <sz val="10"/>
        <color theme="1"/>
        <rFont val="Arial"/>
        <family val="2"/>
      </rPr>
      <t xml:space="preserve"> Fahrtenbuch.</t>
    </r>
  </si>
  <si>
    <t>Firmen Name</t>
  </si>
  <si>
    <t>Mustermandant</t>
  </si>
  <si>
    <t>Monat:</t>
  </si>
  <si>
    <t>Februar</t>
  </si>
  <si>
    <t>Pers. ist Arbeitnehmer:</t>
  </si>
  <si>
    <t>Nein</t>
  </si>
  <si>
    <t>Jahr:</t>
  </si>
  <si>
    <t>Falls eine Zelle "Rot" wird, 
Eingabe falsches Jahr.
Falls eine Zelle "Blau" wird, 
Eingabedatum vor Abreisedatum.</t>
  </si>
  <si>
    <t>Beginn:</t>
  </si>
  <si>
    <t>Ende:</t>
  </si>
  <si>
    <t>Arbeit-/ Auftraggeber bezahlte das</t>
  </si>
  <si>
    <t>lfd. 
Nr.:</t>
  </si>
  <si>
    <r>
      <rPr>
        <b/>
        <sz val="10"/>
        <color theme="1"/>
        <rFont val="Arial"/>
        <family val="2"/>
      </rPr>
      <t>Kalender-
woche</t>
    </r>
    <r>
      <rPr>
        <sz val="10"/>
        <color theme="1"/>
        <rFont val="Arial"/>
        <family val="2"/>
      </rPr>
      <t xml:space="preserve">
(ISO)</t>
    </r>
  </si>
  <si>
    <r>
      <rPr>
        <b/>
        <u/>
        <sz val="10"/>
        <color theme="1"/>
        <rFont val="Arial"/>
        <family val="2"/>
      </rPr>
      <t>Reise-Land</t>
    </r>
    <r>
      <rPr>
        <sz val="10"/>
        <color theme="1"/>
        <rFont val="Arial"/>
        <family val="2"/>
      </rPr>
      <t xml:space="preserve">
Ziel-Land</t>
    </r>
  </si>
  <si>
    <t xml:space="preserve">Ziel - Ort
</t>
  </si>
  <si>
    <r>
      <rPr>
        <b/>
        <u/>
        <sz val="10"/>
        <color theme="1"/>
        <rFont val="Arial"/>
        <family val="2"/>
      </rPr>
      <t xml:space="preserve">Ziel - Ort
</t>
    </r>
    <r>
      <rPr>
        <sz val="10"/>
        <color theme="1"/>
        <rFont val="Arial"/>
        <family val="2"/>
      </rPr>
      <t xml:space="preserve">
(weitere Orte 
eintragen)</t>
    </r>
  </si>
  <si>
    <r>
      <t xml:space="preserve">Abfahrt 
Datum
</t>
    </r>
    <r>
      <rPr>
        <b/>
        <sz val="10"/>
        <color theme="1"/>
        <rFont val="Arial"/>
        <family val="2"/>
      </rPr>
      <t>Format
(TT-MM-JJ)</t>
    </r>
  </si>
  <si>
    <r>
      <t xml:space="preserve">Abfahrt 
Uhrzeit
</t>
    </r>
    <r>
      <rPr>
        <b/>
        <sz val="10"/>
        <color theme="1"/>
        <rFont val="Arial"/>
        <family val="2"/>
      </rPr>
      <t>(Hunderter-Zahlen)</t>
    </r>
  </si>
  <si>
    <r>
      <t xml:space="preserve">Rückkehr
Datum
</t>
    </r>
    <r>
      <rPr>
        <b/>
        <sz val="10"/>
        <color theme="1"/>
        <rFont val="Arial"/>
        <family val="2"/>
      </rPr>
      <t>Format
(TT-MM-JJ)</t>
    </r>
  </si>
  <si>
    <r>
      <t xml:space="preserve">Rückkehr Uhrzeit
</t>
    </r>
    <r>
      <rPr>
        <b/>
        <sz val="10"/>
        <color theme="1"/>
        <rFont val="Arial"/>
        <family val="2"/>
      </rPr>
      <t>(Hunderter-Zahlen)</t>
    </r>
  </si>
  <si>
    <t>Verpflegungs-
mehraufwand.</t>
  </si>
  <si>
    <r>
      <t xml:space="preserve">Kilometer-
Aufwand
</t>
    </r>
    <r>
      <rPr>
        <b/>
        <sz val="10"/>
        <color theme="10"/>
        <rFont val="Arial"/>
        <family val="2"/>
      </rPr>
      <t>einfache Entfernung</t>
    </r>
  </si>
  <si>
    <t>Fahrzeug</t>
  </si>
  <si>
    <t>Ansatz</t>
  </si>
  <si>
    <t>Über-
nachtungs-
aufwand</t>
  </si>
  <si>
    <r>
      <rPr>
        <b/>
        <sz val="10"/>
        <color theme="1"/>
        <rFont val="Arial"/>
        <family val="2"/>
      </rPr>
      <t xml:space="preserve">Reisenebenkosten
</t>
    </r>
    <r>
      <rPr>
        <sz val="10"/>
        <color theme="1"/>
        <rFont val="Arial"/>
        <family val="2"/>
      </rPr>
      <t xml:space="preserve">(parken, Gepäck Aufbewahrung, 
Verkehrsunfallkosten)
</t>
    </r>
    <r>
      <rPr>
        <b/>
        <sz val="10"/>
        <color theme="1"/>
        <rFont val="Arial"/>
        <family val="2"/>
      </rPr>
      <t>-separate Auflistung-</t>
    </r>
  </si>
  <si>
    <t>Reise Bezeichnung:</t>
  </si>
  <si>
    <t>Früh-
stück</t>
  </si>
  <si>
    <t>Mittag-
essen</t>
  </si>
  <si>
    <t>Abend-
essen</t>
  </si>
  <si>
    <t>Deutschland</t>
  </si>
  <si>
    <t>Eschwege</t>
  </si>
  <si>
    <t>Administrative Tätigkeit</t>
  </si>
  <si>
    <t>Ja</t>
  </si>
  <si>
    <t>Pkw</t>
  </si>
  <si>
    <t>Pauschale</t>
  </si>
  <si>
    <t>Beispiel - bitte Daten ändern</t>
  </si>
  <si>
    <t>Hiermit bestätige ich die Richtigkeit der oben gemachten Angaben:</t>
  </si>
  <si>
    <t>Name, Vorname</t>
  </si>
  <si>
    <t>Reise - Nebenkosten Auflistung</t>
  </si>
  <si>
    <t>Hiermit bestätige ich die Richtigkeit der hier gemachten Angaben:</t>
  </si>
  <si>
    <t>(Unterschrift)</t>
  </si>
  <si>
    <t>Kosten für:</t>
  </si>
  <si>
    <t>Beleg Datum</t>
  </si>
  <si>
    <t>Beleg Nr.:</t>
  </si>
  <si>
    <t>Betrag Brutto</t>
  </si>
  <si>
    <t>erstattet durch</t>
  </si>
  <si>
    <t>Parkgebühren</t>
  </si>
  <si>
    <t>Überweisung</t>
  </si>
  <si>
    <t>lfd. Nr.2-5. Feb -Mannheim</t>
  </si>
  <si>
    <t>Mautgebühren</t>
  </si>
  <si>
    <t>Namen</t>
  </si>
  <si>
    <t>Postleitzahl</t>
  </si>
  <si>
    <r>
      <t>Fläche in km</t>
    </r>
    <r>
      <rPr>
        <vertAlign val="superscript"/>
        <sz val="10"/>
        <rFont val="MetaNormalLF-Roman"/>
        <family val="2"/>
      </rPr>
      <t>2 2)</t>
    </r>
  </si>
  <si>
    <r>
      <t>Bevölkerung</t>
    </r>
    <r>
      <rPr>
        <vertAlign val="superscript"/>
        <sz val="10"/>
        <rFont val="MetaNormalLF-Roman"/>
        <family val="2"/>
      </rPr>
      <t>3)</t>
    </r>
  </si>
  <si>
    <t>Spalte1</t>
  </si>
  <si>
    <t>Spalte2</t>
  </si>
  <si>
    <t>Spalte3</t>
  </si>
  <si>
    <t>Aach</t>
  </si>
  <si>
    <t xml:space="preserve"> 2 296</t>
  </si>
  <si>
    <t xml:space="preserve"> 1 178</t>
  </si>
  <si>
    <t xml:space="preserve"> 1 118</t>
  </si>
  <si>
    <t>Aachen</t>
  </si>
  <si>
    <t>Aalen</t>
  </si>
  <si>
    <t>St. Abenberg</t>
  </si>
  <si>
    <t>St. Abensberg</t>
  </si>
  <si>
    <t>Achern</t>
  </si>
  <si>
    <t>Achim</t>
  </si>
  <si>
    <t>Adelsheim</t>
  </si>
  <si>
    <t>Adenau</t>
  </si>
  <si>
    <t>Adorf/Vogtl.</t>
  </si>
  <si>
    <t>Ahaus</t>
  </si>
  <si>
    <t>Ahlen</t>
  </si>
  <si>
    <t>Ahrensburg</t>
  </si>
  <si>
    <t>St. Aichach</t>
  </si>
  <si>
    <t>Aichtal</t>
  </si>
  <si>
    <t>Aken (Elbe)</t>
  </si>
  <si>
    <t>Albstadt</t>
  </si>
  <si>
    <t>Alfeld (Leine)</t>
  </si>
  <si>
    <t>Allendorf (Lumda)</t>
  </si>
  <si>
    <t>Allstedt</t>
  </si>
  <si>
    <t>Alpirsbach</t>
  </si>
  <si>
    <t>Alsdorf</t>
  </si>
  <si>
    <t>Alsfeld</t>
  </si>
  <si>
    <t>Alsleben (Saale)</t>
  </si>
  <si>
    <t>St. Altdorf b.Nürnberg</t>
  </si>
  <si>
    <t>Altena</t>
  </si>
  <si>
    <t>Altenberg</t>
  </si>
  <si>
    <t>Altenburg</t>
  </si>
  <si>
    <t>Altenkirchen (Westerwald)</t>
  </si>
  <si>
    <t>Altensteig</t>
  </si>
  <si>
    <t>Altentreptow</t>
  </si>
  <si>
    <t>Altlandsberg</t>
  </si>
  <si>
    <t>St. Altötting</t>
  </si>
  <si>
    <t>St. Alzenau</t>
  </si>
  <si>
    <t>Alzey</t>
  </si>
  <si>
    <t>Amberg</t>
  </si>
  <si>
    <t>Amöneburg</t>
  </si>
  <si>
    <t>St. Amorbach</t>
  </si>
  <si>
    <t>Andernach</t>
  </si>
  <si>
    <t>Angermünde</t>
  </si>
  <si>
    <t>Anklam</t>
  </si>
  <si>
    <t>Annaberg-Buchholz</t>
  </si>
  <si>
    <t>Annaburg</t>
  </si>
  <si>
    <t>Annweiler am Trifels</t>
  </si>
  <si>
    <t>Ansbach</t>
  </si>
  <si>
    <t>Apolda</t>
  </si>
  <si>
    <t>Arendsee (Altmark)</t>
  </si>
  <si>
    <t>Arneburg</t>
  </si>
  <si>
    <t>Arnis</t>
  </si>
  <si>
    <t>Arnsberg</t>
  </si>
  <si>
    <t>Arnstadt</t>
  </si>
  <si>
    <t>St. Arnstein</t>
  </si>
  <si>
    <t>Arnstein</t>
  </si>
  <si>
    <t>Artern/Unstrut</t>
  </si>
  <si>
    <t>St. Arzberg</t>
  </si>
  <si>
    <t>Aschaffenburg</t>
  </si>
  <si>
    <t>Aschersleben</t>
  </si>
  <si>
    <t>Asperg</t>
  </si>
  <si>
    <t>Aßlar</t>
  </si>
  <si>
    <t>Attendorn</t>
  </si>
  <si>
    <t>St. Aub</t>
  </si>
  <si>
    <t>Aue</t>
  </si>
  <si>
    <t>St. Auerbach i.d.OPf.</t>
  </si>
  <si>
    <t>Auerbach/Vogtl.</t>
  </si>
  <si>
    <t>Augsburg</t>
  </si>
  <si>
    <t>Augustusburg</t>
  </si>
  <si>
    <t>Aulendorf</t>
  </si>
  <si>
    <t>Auma-Weidatal</t>
  </si>
  <si>
    <t>Aurich</t>
  </si>
  <si>
    <t>Babenhausen</t>
  </si>
  <si>
    <t>Bacharach</t>
  </si>
  <si>
    <t>Backnang</t>
  </si>
  <si>
    <t>St. Bad Aibling</t>
  </si>
  <si>
    <t>Bad Arolsen</t>
  </si>
  <si>
    <t>Bad Belzig</t>
  </si>
  <si>
    <t>Bad Bentheim</t>
  </si>
  <si>
    <t>Bad Bergzabern</t>
  </si>
  <si>
    <t>Bad Berka</t>
  </si>
  <si>
    <t>Bad Berleburg</t>
  </si>
  <si>
    <t>St. Bad Berneck i.Fichtelgebirge</t>
  </si>
  <si>
    <t>Bad Bevensen</t>
  </si>
  <si>
    <t>Bad Bibra</t>
  </si>
  <si>
    <t>Bad Blankenburg</t>
  </si>
  <si>
    <t>Bad Bramstedt</t>
  </si>
  <si>
    <t>Bad Breisig</t>
  </si>
  <si>
    <t>St. Bad Brückenau</t>
  </si>
  <si>
    <t>Bad Buchau</t>
  </si>
  <si>
    <t>Bad Camberg</t>
  </si>
  <si>
    <t>Bad Colberg-Heldburg</t>
  </si>
  <si>
    <t>Bad Doberan</t>
  </si>
  <si>
    <t>Bad Driburg</t>
  </si>
  <si>
    <t>Bad Düben</t>
  </si>
  <si>
    <t>Bad Dürkheim</t>
  </si>
  <si>
    <t>Bad Dürrenberg</t>
  </si>
  <si>
    <t>Bad Dürrheim</t>
  </si>
  <si>
    <t>Bad Elster</t>
  </si>
  <si>
    <t>Bad Ems</t>
  </si>
  <si>
    <t>Bad Fallingbostel</t>
  </si>
  <si>
    <t>Bad Frankenhausen/Kyffhäuser</t>
  </si>
  <si>
    <t>Bad Freienwalde (Oder)</t>
  </si>
  <si>
    <t>Bad Friedrichshall</t>
  </si>
  <si>
    <t>Bad Gandersheim</t>
  </si>
  <si>
    <t>Bad Gottleuba-Berggießhübel</t>
  </si>
  <si>
    <t>St. Bad Griesbach i.Rottal</t>
  </si>
  <si>
    <t>Bad Harzburg</t>
  </si>
  <si>
    <t>Bad Herrenalb</t>
  </si>
  <si>
    <t>Bad Hersfeld</t>
  </si>
  <si>
    <t>Bad Homburg v. d. Höhe</t>
  </si>
  <si>
    <t>Bad Honnef</t>
  </si>
  <si>
    <t>Bad Hönningen</t>
  </si>
  <si>
    <t>Bad Iburg</t>
  </si>
  <si>
    <t>Bad Karlshafen</t>
  </si>
  <si>
    <t>Bad Kissingen</t>
  </si>
  <si>
    <t>Bad König</t>
  </si>
  <si>
    <t>St. Bad Königshofen i.Grabfeld</t>
  </si>
  <si>
    <t>Bad Köstritz</t>
  </si>
  <si>
    <t>St. Bad Kötzting</t>
  </si>
  <si>
    <t>Bad Kreuznach</t>
  </si>
  <si>
    <t>Bad Krozingen</t>
  </si>
  <si>
    <t>Bad Laasphe</t>
  </si>
  <si>
    <t>Bad Langensalza</t>
  </si>
  <si>
    <t>Bad Lauchstädt</t>
  </si>
  <si>
    <t>Bad Lausick</t>
  </si>
  <si>
    <t>Bad Lauterberg im Harz</t>
  </si>
  <si>
    <t>Bad Liebenstein</t>
  </si>
  <si>
    <t>Bad Liebenwerda</t>
  </si>
  <si>
    <t>Bad Liebenzell</t>
  </si>
  <si>
    <t>Bad Lippspringe</t>
  </si>
  <si>
    <t>Bad Lobenstein</t>
  </si>
  <si>
    <t>Bad Marienberg (Westerwald)</t>
  </si>
  <si>
    <t>Bad Mergentheim</t>
  </si>
  <si>
    <t>Bad Münder am Deister</t>
  </si>
  <si>
    <t>Bad Münstereifel</t>
  </si>
  <si>
    <t>Bad Muskau</t>
  </si>
  <si>
    <t>Bad Nauheim</t>
  </si>
  <si>
    <t>Bad Nenndorf</t>
  </si>
  <si>
    <t>Bad Neuenahr-Ahrweiler</t>
  </si>
  <si>
    <t>St. Bad Neustadt a.d.Saale</t>
  </si>
  <si>
    <t>Bad Oeynhausen</t>
  </si>
  <si>
    <t>Bad Oldesloe</t>
  </si>
  <si>
    <t>Bad Orb</t>
  </si>
  <si>
    <t>Bad Pyrmont</t>
  </si>
  <si>
    <t>Bad Rappenau</t>
  </si>
  <si>
    <t>Bad Reichenhall</t>
  </si>
  <si>
    <t>St. Bad Rodach</t>
  </si>
  <si>
    <t>Bad Sachsa</t>
  </si>
  <si>
    <t>Bad Säckingen</t>
  </si>
  <si>
    <t>Bad Salzdetfurth</t>
  </si>
  <si>
    <t>Bad Salzuflen</t>
  </si>
  <si>
    <t>Bad Salzungen</t>
  </si>
  <si>
    <t>Bad Saulgau</t>
  </si>
  <si>
    <t>Bad Schandau</t>
  </si>
  <si>
    <t>Bad Schmiedeberg</t>
  </si>
  <si>
    <t>Bad Schussenried</t>
  </si>
  <si>
    <t>Bad Schwalbach</t>
  </si>
  <si>
    <t>Bad Schwartau</t>
  </si>
  <si>
    <t>Bad Segeberg</t>
  </si>
  <si>
    <t>Bad Sobernheim</t>
  </si>
  <si>
    <t>Bad Soden am Taunus</t>
  </si>
  <si>
    <t>Bad Soden-Salmünster</t>
  </si>
  <si>
    <t>Bad Sooden-Allendorf</t>
  </si>
  <si>
    <t>St. Bad Staffelstein</t>
  </si>
  <si>
    <t>Bad Sulza</t>
  </si>
  <si>
    <t>Bad Sülze</t>
  </si>
  <si>
    <t>Bad Teinach-Zavelstein</t>
  </si>
  <si>
    <t>Bad Tennstedt</t>
  </si>
  <si>
    <t>St. Bad Tölz</t>
  </si>
  <si>
    <t>Bad Urach</t>
  </si>
  <si>
    <t>Bad Vilbel</t>
  </si>
  <si>
    <t>Bad Waldsee</t>
  </si>
  <si>
    <t>Bad Wildbad</t>
  </si>
  <si>
    <t>Bad Wildungen</t>
  </si>
  <si>
    <t>Bad Wilsnack</t>
  </si>
  <si>
    <t>Bad Wimpfen</t>
  </si>
  <si>
    <t>St. Bad Windsheim</t>
  </si>
  <si>
    <t>St. Bad Wörishofen</t>
  </si>
  <si>
    <t>Bad Wünnenberg</t>
  </si>
  <si>
    <t>Bad Wurzach</t>
  </si>
  <si>
    <t>Baden-Baden</t>
  </si>
  <si>
    <t>Baesweiler</t>
  </si>
  <si>
    <t>St. Baiersdorf</t>
  </si>
  <si>
    <t>Balingen</t>
  </si>
  <si>
    <t>Ballenstedt</t>
  </si>
  <si>
    <t>Balve</t>
  </si>
  <si>
    <t>Bamberg</t>
  </si>
  <si>
    <t>Barby</t>
  </si>
  <si>
    <t>Bargteheide</t>
  </si>
  <si>
    <t>Barmstedt</t>
  </si>
  <si>
    <t>St. Bärnau</t>
  </si>
  <si>
    <t>Barntrup</t>
  </si>
  <si>
    <t>Barsinghausen</t>
  </si>
  <si>
    <t>Barth</t>
  </si>
  <si>
    <t>Baruth/Mark</t>
  </si>
  <si>
    <t>Bassum</t>
  </si>
  <si>
    <t>Battenberg (Eder)</t>
  </si>
  <si>
    <t>Baumholder</t>
  </si>
  <si>
    <t>St. Baunach</t>
  </si>
  <si>
    <t>Baunatal</t>
  </si>
  <si>
    <t>Bautzen</t>
  </si>
  <si>
    <t>Bayreuth</t>
  </si>
  <si>
    <t>Bebra</t>
  </si>
  <si>
    <t>Beckum</t>
  </si>
  <si>
    <t>Bedburg</t>
  </si>
  <si>
    <t>Beelitz</t>
  </si>
  <si>
    <t>Beeskow</t>
  </si>
  <si>
    <t>St. Beilngries</t>
  </si>
  <si>
    <t>Beilstein</t>
  </si>
  <si>
    <t>Belgern-Schildau</t>
  </si>
  <si>
    <t>Bendorf</t>
  </si>
  <si>
    <t>Bensheim</t>
  </si>
  <si>
    <t>St. Berching</t>
  </si>
  <si>
    <t>Berga/Elster</t>
  </si>
  <si>
    <t>Bergen auf Rügen</t>
  </si>
  <si>
    <t>Bergen</t>
  </si>
  <si>
    <t>Bergheim</t>
  </si>
  <si>
    <t>Bergisch Gladbach</t>
  </si>
  <si>
    <t>Bergkamen</t>
  </si>
  <si>
    <t>Bergneustadt</t>
  </si>
  <si>
    <t>Berka/Werra</t>
  </si>
  <si>
    <t>Berlin</t>
  </si>
  <si>
    <t>Bernau bei Berlin</t>
  </si>
  <si>
    <t>Bernburg (Saale)</t>
  </si>
  <si>
    <t>Bernkastel-Kues</t>
  </si>
  <si>
    <t>Bernsdorf</t>
  </si>
  <si>
    <t>Bernstadt a. d. Eigen</t>
  </si>
  <si>
    <t>Bersenbrück</t>
  </si>
  <si>
    <t>Besigheim</t>
  </si>
  <si>
    <t>Betzdorf</t>
  </si>
  <si>
    <t>St. Betzenstein</t>
  </si>
  <si>
    <t>Beverungen</t>
  </si>
  <si>
    <t>Bexbach</t>
  </si>
  <si>
    <t>Biberach an der Riß</t>
  </si>
  <si>
    <t>Biedenkopf</t>
  </si>
  <si>
    <t>Bielefeld</t>
  </si>
  <si>
    <t>Biesenthal</t>
  </si>
  <si>
    <t>Bietigheim-Bissingen</t>
  </si>
  <si>
    <t>Billerbeck</t>
  </si>
  <si>
    <t>Bingen am Rhein</t>
  </si>
  <si>
    <t>Birkenfeld</t>
  </si>
  <si>
    <t>St. Bischofsheim a.d.Rhön</t>
  </si>
  <si>
    <t>Bischofswerda</t>
  </si>
  <si>
    <t>Bismark (Altmark)</t>
  </si>
  <si>
    <t>Bitburg</t>
  </si>
  <si>
    <t>Bitterfeld-Wolfen</t>
  </si>
  <si>
    <t>Blankenburg (Harz)</t>
  </si>
  <si>
    <t>Blankenhain</t>
  </si>
  <si>
    <t>Blaubeuren</t>
  </si>
  <si>
    <t>Blaustein</t>
  </si>
  <si>
    <t>Bleckede</t>
  </si>
  <si>
    <t>Bleicherode</t>
  </si>
  <si>
    <t>Blieskastel</t>
  </si>
  <si>
    <t>Blomberg</t>
  </si>
  <si>
    <t>Blumberg</t>
  </si>
  <si>
    <t>St. Bobingen</t>
  </si>
  <si>
    <t>Böblingen</t>
  </si>
  <si>
    <t>Bocholt</t>
  </si>
  <si>
    <t>Bochum</t>
  </si>
  <si>
    <t>Bockenem</t>
  </si>
  <si>
    <t>Bodenwerder</t>
  </si>
  <si>
    <t>St. Bogen</t>
  </si>
  <si>
    <t>Böhlen</t>
  </si>
  <si>
    <t>Boizenburg/ Elbe</t>
  </si>
  <si>
    <t>Bonn</t>
  </si>
  <si>
    <t>Bonndorf im Schwarzwald</t>
  </si>
  <si>
    <t>Bönnigheim</t>
  </si>
  <si>
    <t>Bopfingen</t>
  </si>
  <si>
    <t>Boppard</t>
  </si>
  <si>
    <t>Borgentreich, Orgelstadt</t>
  </si>
  <si>
    <t>Borgholzhausen</t>
  </si>
  <si>
    <t>Borken (Hessen)</t>
  </si>
  <si>
    <t>Borken</t>
  </si>
  <si>
    <t>Borkum</t>
  </si>
  <si>
    <t>Borna</t>
  </si>
  <si>
    <t>Bornheim</t>
  </si>
  <si>
    <t>Bottrop</t>
  </si>
  <si>
    <t>Boxberg</t>
  </si>
  <si>
    <t>Brackenheim</t>
  </si>
  <si>
    <t>Brake (Unterweser)</t>
  </si>
  <si>
    <t>Brakel</t>
  </si>
  <si>
    <t>Bramsche</t>
  </si>
  <si>
    <t>Brandenburg an der Havel</t>
  </si>
  <si>
    <t>Brand-Erbisdorf</t>
  </si>
  <si>
    <t>Brandis</t>
  </si>
  <si>
    <t>Braubach</t>
  </si>
  <si>
    <t>Braunfels</t>
  </si>
  <si>
    <t>Braunlage</t>
  </si>
  <si>
    <t>Bräunlingen</t>
  </si>
  <si>
    <t>Braunsbedra</t>
  </si>
  <si>
    <t>Braunschweig</t>
  </si>
  <si>
    <t>Breckerfeld</t>
  </si>
  <si>
    <t>Bredstedt</t>
  </si>
  <si>
    <t>Breisach am Rhein</t>
  </si>
  <si>
    <t>Bremen</t>
  </si>
  <si>
    <t>Bremerhaven</t>
  </si>
  <si>
    <t>Bremervörde</t>
  </si>
  <si>
    <t>Bretten</t>
  </si>
  <si>
    <t>Breuberg</t>
  </si>
  <si>
    <t>Brilon</t>
  </si>
  <si>
    <t>Brotterode-Trusetal</t>
  </si>
  <si>
    <t>Bruchköbel</t>
  </si>
  <si>
    <t>Bruchsal</t>
  </si>
  <si>
    <t>Brück</t>
  </si>
  <si>
    <t>Brüel</t>
  </si>
  <si>
    <t>Brühl</t>
  </si>
  <si>
    <t>Brunsbüttel</t>
  </si>
  <si>
    <t>Brüssow</t>
  </si>
  <si>
    <t>Buchen (Odenwald)</t>
  </si>
  <si>
    <t>Buchholz in der Nordheide</t>
  </si>
  <si>
    <t>St. Buchloe</t>
  </si>
  <si>
    <t>Bückeburg</t>
  </si>
  <si>
    <t>Buckow (Märkische Schweiz)</t>
  </si>
  <si>
    <t>Büdelsdorf</t>
  </si>
  <si>
    <t>Büdingen</t>
  </si>
  <si>
    <t>Bühl</t>
  </si>
  <si>
    <t>Bünde</t>
  </si>
  <si>
    <t>Büren</t>
  </si>
  <si>
    <t>Burg Stargard</t>
  </si>
  <si>
    <t>Burg</t>
  </si>
  <si>
    <t>St. Burgau</t>
  </si>
  <si>
    <t>St. Burgbernheim</t>
  </si>
  <si>
    <t>Burgdorf</t>
  </si>
  <si>
    <t>Bürgel</t>
  </si>
  <si>
    <t>St. Burghausen</t>
  </si>
  <si>
    <t>St. Burgkunstadt</t>
  </si>
  <si>
    <t>St. Burglengenfeld</t>
  </si>
  <si>
    <t>Burgstädt</t>
  </si>
  <si>
    <t>Burgwedel</t>
  </si>
  <si>
    <t>Burladingen</t>
  </si>
  <si>
    <t>Burscheid</t>
  </si>
  <si>
    <t>Bürstadt</t>
  </si>
  <si>
    <t>Buttelstedt</t>
  </si>
  <si>
    <t>Buttstädt</t>
  </si>
  <si>
    <t>Butzbach</t>
  </si>
  <si>
    <t>Bützow</t>
  </si>
  <si>
    <t>Buxtehude</t>
  </si>
  <si>
    <t>Calau</t>
  </si>
  <si>
    <t>Calbe (Saale)</t>
  </si>
  <si>
    <t>Calw</t>
  </si>
  <si>
    <t>Castrop-Rauxel</t>
  </si>
  <si>
    <t>Celle</t>
  </si>
  <si>
    <t>St. Cham</t>
  </si>
  <si>
    <t>Chemnitz</t>
  </si>
  <si>
    <t>Clausthal-Zellerfeld</t>
  </si>
  <si>
    <t>Clingen</t>
  </si>
  <si>
    <t>Cloppenburg</t>
  </si>
  <si>
    <t>Coburg</t>
  </si>
  <si>
    <t>Cochem</t>
  </si>
  <si>
    <t>Coesfeld</t>
  </si>
  <si>
    <t>Colditz</t>
  </si>
  <si>
    <t>Coswig (Anhalt)</t>
  </si>
  <si>
    <t>Coswig</t>
  </si>
  <si>
    <t>Cottbus</t>
  </si>
  <si>
    <t>Crailsheim</t>
  </si>
  <si>
    <t>Creglingen</t>
  </si>
  <si>
    <t>St. Creußen</t>
  </si>
  <si>
    <t>Creuzburg</t>
  </si>
  <si>
    <t>Crimmitschau</t>
  </si>
  <si>
    <t>Crivitz</t>
  </si>
  <si>
    <t>Cuxhaven</t>
  </si>
  <si>
    <t>Daaden</t>
  </si>
  <si>
    <t>Dachau</t>
  </si>
  <si>
    <t>Dahlen</t>
  </si>
  <si>
    <t>Dahme/Mark</t>
  </si>
  <si>
    <t>Dahn</t>
  </si>
  <si>
    <t>Damme</t>
  </si>
  <si>
    <t>Dannenberg (Elbe)</t>
  </si>
  <si>
    <t>Dargun</t>
  </si>
  <si>
    <t>Darmstadt</t>
  </si>
  <si>
    <t>Dassel</t>
  </si>
  <si>
    <t>Dassow</t>
  </si>
  <si>
    <t>Datteln</t>
  </si>
  <si>
    <t>Daun</t>
  </si>
  <si>
    <t>Deggendorf</t>
  </si>
  <si>
    <t>Deidesheim</t>
  </si>
  <si>
    <t>Delbrück</t>
  </si>
  <si>
    <t>Delitzsch</t>
  </si>
  <si>
    <t>Delmenhorst</t>
  </si>
  <si>
    <t>Demmin</t>
  </si>
  <si>
    <t>Dessau-Roßlau</t>
  </si>
  <si>
    <t>Detmold</t>
  </si>
  <si>
    <t>St. Dettelbach</t>
  </si>
  <si>
    <t>Dieburg</t>
  </si>
  <si>
    <t>Diemelstadt</t>
  </si>
  <si>
    <t>Diepholz</t>
  </si>
  <si>
    <t>Dierdorf</t>
  </si>
  <si>
    <t>Dietenheim</t>
  </si>
  <si>
    <t>St. Dietfurt a.d.Altmühl</t>
  </si>
  <si>
    <t>Dietzenbach</t>
  </si>
  <si>
    <t>Diez</t>
  </si>
  <si>
    <t>Dillenburg, Oranienstadt</t>
  </si>
  <si>
    <t>Dillingen a.d.Donau</t>
  </si>
  <si>
    <t>Dillingen/ Saar</t>
  </si>
  <si>
    <t>Dingelstädt</t>
  </si>
  <si>
    <t>St. Dingolfing</t>
  </si>
  <si>
    <t>Dinkelsbühl</t>
  </si>
  <si>
    <t>Dinklage</t>
  </si>
  <si>
    <t>Dinslaken</t>
  </si>
  <si>
    <t>Dippoldiswalde</t>
  </si>
  <si>
    <t>Dissen am Teutoburger Wald</t>
  </si>
  <si>
    <t>Ditzingen</t>
  </si>
  <si>
    <t>Döbeln</t>
  </si>
  <si>
    <t>Doberlug-Kirchhain</t>
  </si>
  <si>
    <t>Döbern</t>
  </si>
  <si>
    <t>Dohna</t>
  </si>
  <si>
    <t>Dömitz</t>
  </si>
  <si>
    <t>Dommitzsch</t>
  </si>
  <si>
    <t>Donaueschingen</t>
  </si>
  <si>
    <t>Donauwörth</t>
  </si>
  <si>
    <t>Donzdorf</t>
  </si>
  <si>
    <t>St. Dorfen</t>
  </si>
  <si>
    <t>Dormagen</t>
  </si>
  <si>
    <t>Dornburg-Camburg</t>
  </si>
  <si>
    <t>Dornhan</t>
  </si>
  <si>
    <t>Dornstetten</t>
  </si>
  <si>
    <t>Dorsten</t>
  </si>
  <si>
    <t>Dortmund</t>
  </si>
  <si>
    <t>Dransfeld</t>
  </si>
  <si>
    <t>Drebkau</t>
  </si>
  <si>
    <t>Dreieich</t>
  </si>
  <si>
    <t>Drensteinfurt</t>
  </si>
  <si>
    <t>Dresden</t>
  </si>
  <si>
    <t>Drolshagen</t>
  </si>
  <si>
    <t>Duderstadt</t>
  </si>
  <si>
    <t>Duisburg</t>
  </si>
  <si>
    <t>Dülmen</t>
  </si>
  <si>
    <t>Düren</t>
  </si>
  <si>
    <t>Düsseldorf</t>
  </si>
  <si>
    <t>Ebeleben</t>
  </si>
  <si>
    <t>Eberbach</t>
  </si>
  <si>
    <t>St. Ebermannstadt</t>
  </si>
  <si>
    <t>St. Ebern</t>
  </si>
  <si>
    <t>Ebersbach an der Fils</t>
  </si>
  <si>
    <t>Ebersbach-Neugersdorf</t>
  </si>
  <si>
    <t>St. Ebersberg</t>
  </si>
  <si>
    <t>Eberswalde</t>
  </si>
  <si>
    <t>Eckartsberga</t>
  </si>
  <si>
    <t>Eckernförde</t>
  </si>
  <si>
    <t>Edenkoben</t>
  </si>
  <si>
    <t>Egeln</t>
  </si>
  <si>
    <t>St. Eggenfelden</t>
  </si>
  <si>
    <t>Eggesin</t>
  </si>
  <si>
    <t>Ehingen (Donau)</t>
  </si>
  <si>
    <t>Ehrenfriedersdorf</t>
  </si>
  <si>
    <t>St. Eibelstadt</t>
  </si>
  <si>
    <t>Eibenstock</t>
  </si>
  <si>
    <t>Eichstätt</t>
  </si>
  <si>
    <t>Eilenburg</t>
  </si>
  <si>
    <t>Einbeck</t>
  </si>
  <si>
    <t>Eisenach</t>
  </si>
  <si>
    <t>Eisenberg (Pfalz)</t>
  </si>
  <si>
    <t>Eisenberg</t>
  </si>
  <si>
    <t>Eisenhüttenstadt</t>
  </si>
  <si>
    <t>Eisfeld</t>
  </si>
  <si>
    <t>Eisleben, Lutherstadt</t>
  </si>
  <si>
    <t>Eislingen/Fils</t>
  </si>
  <si>
    <t>St. Ellingen</t>
  </si>
  <si>
    <t>Ellrich</t>
  </si>
  <si>
    <t>Ellwangen (Jagst)</t>
  </si>
  <si>
    <t>Elmshorn</t>
  </si>
  <si>
    <t>Elsdorf</t>
  </si>
  <si>
    <t>Elsfleth</t>
  </si>
  <si>
    <t>Elsterberg</t>
  </si>
  <si>
    <t>Elsterwerda</t>
  </si>
  <si>
    <t>Elstra</t>
  </si>
  <si>
    <t>Elterlein</t>
  </si>
  <si>
    <t>St. Eltmann</t>
  </si>
  <si>
    <t>Eltville am Rhein</t>
  </si>
  <si>
    <t>Elzach</t>
  </si>
  <si>
    <t>Elze</t>
  </si>
  <si>
    <t>Emden</t>
  </si>
  <si>
    <t>Emmelshausen</t>
  </si>
  <si>
    <t>Emmendingen</t>
  </si>
  <si>
    <t>Emmerich am Rhein</t>
  </si>
  <si>
    <t>Emsdetten</t>
  </si>
  <si>
    <t>Endingen am Kaiserstuhl</t>
  </si>
  <si>
    <t>Engen</t>
  </si>
  <si>
    <t>Enger, Widukindstadt</t>
  </si>
  <si>
    <t>Ennepetal der Kluterthöhle</t>
  </si>
  <si>
    <t>Ennigerloh</t>
  </si>
  <si>
    <t>Eppelheim</t>
  </si>
  <si>
    <t>Eppingen</t>
  </si>
  <si>
    <t>Eppstein</t>
  </si>
  <si>
    <t>Erbach</t>
  </si>
  <si>
    <t>St. Erbendorf</t>
  </si>
  <si>
    <t>Erding</t>
  </si>
  <si>
    <t>Erftstadt</t>
  </si>
  <si>
    <t>Erfurt</t>
  </si>
  <si>
    <t>Erkelenz</t>
  </si>
  <si>
    <t>Erkner</t>
  </si>
  <si>
    <t>Erkrath, Fundort des Neanderthalers</t>
  </si>
  <si>
    <t>Erlangen</t>
  </si>
  <si>
    <t>St. Erlenbach a.Main</t>
  </si>
  <si>
    <t>Erlensee</t>
  </si>
  <si>
    <t>Erwitte</t>
  </si>
  <si>
    <t>Eschborn</t>
  </si>
  <si>
    <t>St. Eschenbach i.d.OPf.</t>
  </si>
  <si>
    <t>Eschershausen</t>
  </si>
  <si>
    <t>Eschweiler</t>
  </si>
  <si>
    <t>Esens</t>
  </si>
  <si>
    <t>Espelkamp</t>
  </si>
  <si>
    <t>Esslingen am Neckar</t>
  </si>
  <si>
    <t>Ettenheim</t>
  </si>
  <si>
    <t>Ettlingen</t>
  </si>
  <si>
    <t>Euskirchen</t>
  </si>
  <si>
    <t>Eutin</t>
  </si>
  <si>
    <t>Falkenberg/Elster</t>
  </si>
  <si>
    <t>Falkensee</t>
  </si>
  <si>
    <t>Falkenstein/Harz</t>
  </si>
  <si>
    <t>Falkenstein/Vogtl.</t>
  </si>
  <si>
    <t>Fehmarn</t>
  </si>
  <si>
    <t>Fellbach</t>
  </si>
  <si>
    <t>Felsberg</t>
  </si>
  <si>
    <t>St. Feuchtwangen</t>
  </si>
  <si>
    <t>Filderstadt</t>
  </si>
  <si>
    <t>Finsterwalde</t>
  </si>
  <si>
    <t>St. Fladungen</t>
  </si>
  <si>
    <t>Flensburg</t>
  </si>
  <si>
    <t>Flöha</t>
  </si>
  <si>
    <t>Flörsheim am Main</t>
  </si>
  <si>
    <t>Florstadt</t>
  </si>
  <si>
    <t>Forchheim</t>
  </si>
  <si>
    <t>Forchtenberg</t>
  </si>
  <si>
    <t>Forst (Lausitz)</t>
  </si>
  <si>
    <t>Frankenau</t>
  </si>
  <si>
    <t>Frankenberg (Eder)</t>
  </si>
  <si>
    <t>Frankenberg/Sa.</t>
  </si>
  <si>
    <t>Frankenthal (Pfalz)</t>
  </si>
  <si>
    <t>Frankfurt (Oder)</t>
  </si>
  <si>
    <t>Frankfurt am Main</t>
  </si>
  <si>
    <t>Franzburg</t>
  </si>
  <si>
    <t>Frauenstein</t>
  </si>
  <si>
    <t>Frechen</t>
  </si>
  <si>
    <t>Freiberg am Neckar</t>
  </si>
  <si>
    <t>Freiberg</t>
  </si>
  <si>
    <t>Freiburg im Breisgau</t>
  </si>
  <si>
    <t>St. Freilassing</t>
  </si>
  <si>
    <t>Freinsheim</t>
  </si>
  <si>
    <t>Freising</t>
  </si>
  <si>
    <t>Freital</t>
  </si>
  <si>
    <t>Freren</t>
  </si>
  <si>
    <t>Freudenberg</t>
  </si>
  <si>
    <t>Freudenstadt</t>
  </si>
  <si>
    <t>Freyburg (Unstrut)</t>
  </si>
  <si>
    <t>St. Freystadt</t>
  </si>
  <si>
    <t>St. Freyung</t>
  </si>
  <si>
    <t>Fridingen an der Donau</t>
  </si>
  <si>
    <t>Friedberg (Hessen)</t>
  </si>
  <si>
    <t>St. Friedberg</t>
  </si>
  <si>
    <t>Friedland</t>
  </si>
  <si>
    <t>Friedrichroda</t>
  </si>
  <si>
    <t>Friedrichsdorf</t>
  </si>
  <si>
    <t>Friedrichshafen</t>
  </si>
  <si>
    <t>Friedrichstadt</t>
  </si>
  <si>
    <t>Friedrichsthal</t>
  </si>
  <si>
    <t>Friesack</t>
  </si>
  <si>
    <t>Friesoythe</t>
  </si>
  <si>
    <t>Fritzlar</t>
  </si>
  <si>
    <t>Frohburg</t>
  </si>
  <si>
    <t>Fröndenberg/Ruhr</t>
  </si>
  <si>
    <t>Fulda</t>
  </si>
  <si>
    <t>Fürstenau</t>
  </si>
  <si>
    <t>Fürstenberg/Havel</t>
  </si>
  <si>
    <t>Fürstenfeldbruck</t>
  </si>
  <si>
    <t>Fürstenwalde/Spree</t>
  </si>
  <si>
    <t>Fürth</t>
  </si>
  <si>
    <t>St. Furth im Wald</t>
  </si>
  <si>
    <t>Furtwangen im Schwarzwald</t>
  </si>
  <si>
    <t>St. Füssen</t>
  </si>
  <si>
    <t>Gadebusch</t>
  </si>
  <si>
    <t>Gaggenau</t>
  </si>
  <si>
    <t>Gaildorf</t>
  </si>
  <si>
    <t>Gammertingen</t>
  </si>
  <si>
    <t>Garbsen</t>
  </si>
  <si>
    <t>St. Garching b.München</t>
  </si>
  <si>
    <t>Gardelegen</t>
  </si>
  <si>
    <t>Garding</t>
  </si>
  <si>
    <t>Gartz (Oder)</t>
  </si>
  <si>
    <t>Garz/Rügen</t>
  </si>
  <si>
    <t>Gau-Algesheim</t>
  </si>
  <si>
    <t>Gebesee</t>
  </si>
  <si>
    <t>Gedern</t>
  </si>
  <si>
    <t>Geesthacht</t>
  </si>
  <si>
    <t>Geestland</t>
  </si>
  <si>
    <t>Gefell</t>
  </si>
  <si>
    <t>St. Gefrees</t>
  </si>
  <si>
    <t>Gehrden</t>
  </si>
  <si>
    <t>Geilenkirchen</t>
  </si>
  <si>
    <t>Geisa</t>
  </si>
  <si>
    <t>St. Geiselhöring</t>
  </si>
  <si>
    <t>St. Geisenfeld</t>
  </si>
  <si>
    <t>Geisenheim</t>
  </si>
  <si>
    <t>Geisingen</t>
  </si>
  <si>
    <t>Geislingen an der Steige</t>
  </si>
  <si>
    <t>Geislingen</t>
  </si>
  <si>
    <t>Geithain</t>
  </si>
  <si>
    <t>Geldern</t>
  </si>
  <si>
    <t>Gelnhausen, Barbarossast., Krst.</t>
  </si>
  <si>
    <t>Gelsenkirchen</t>
  </si>
  <si>
    <t>Gemünden (Wohra)</t>
  </si>
  <si>
    <t>St. Gemünden a.Main</t>
  </si>
  <si>
    <t>Gengenbach</t>
  </si>
  <si>
    <t>Genthin</t>
  </si>
  <si>
    <t>Georgsmarienhütte</t>
  </si>
  <si>
    <t>Gera</t>
  </si>
  <si>
    <t>Gerabronn</t>
  </si>
  <si>
    <t>Gerbstedt</t>
  </si>
  <si>
    <t>St. Geretsried</t>
  </si>
  <si>
    <t>Geringswalde</t>
  </si>
  <si>
    <t>Gerlingen</t>
  </si>
  <si>
    <t>Germering</t>
  </si>
  <si>
    <t>Germersheim</t>
  </si>
  <si>
    <t>Gernsbach</t>
  </si>
  <si>
    <t>Gernsheim, Schöfferstadt</t>
  </si>
  <si>
    <t>Gerolstein</t>
  </si>
  <si>
    <t>St. Gerolzhofen</t>
  </si>
  <si>
    <t>Gersfeld (Rhön)</t>
  </si>
  <si>
    <t>St. Gersthofen</t>
  </si>
  <si>
    <t>Gescher, Glockenstadt</t>
  </si>
  <si>
    <t>Geseke</t>
  </si>
  <si>
    <t>Gevelsberg</t>
  </si>
  <si>
    <t>Geyer</t>
  </si>
  <si>
    <t>Giengen an der Brenz</t>
  </si>
  <si>
    <t>Gießen</t>
  </si>
  <si>
    <t>Gifhorn</t>
  </si>
  <si>
    <t>Ginsheim-Gustavsburg</t>
  </si>
  <si>
    <t>Gladbeck</t>
  </si>
  <si>
    <t>Gladenbach</t>
  </si>
  <si>
    <t>Glashütte</t>
  </si>
  <si>
    <t>Glauchau</t>
  </si>
  <si>
    <t>Glinde</t>
  </si>
  <si>
    <t>Glücksburg (Ostsee)</t>
  </si>
  <si>
    <t>Glückstadt</t>
  </si>
  <si>
    <t>Gnoien</t>
  </si>
  <si>
    <t>Goch</t>
  </si>
  <si>
    <t>Goldberg</t>
  </si>
  <si>
    <t>St. Goldkronach</t>
  </si>
  <si>
    <t>Golßen</t>
  </si>
  <si>
    <t>Gommern</t>
  </si>
  <si>
    <t>Göppingen</t>
  </si>
  <si>
    <t>Görlitz</t>
  </si>
  <si>
    <t>Goslar</t>
  </si>
  <si>
    <t>Gößnitz</t>
  </si>
  <si>
    <t>Gotha</t>
  </si>
  <si>
    <t>Göttingen</t>
  </si>
  <si>
    <t>Grabow</t>
  </si>
  <si>
    <t>St. Grafenau</t>
  </si>
  <si>
    <t>St. Gräfenberg</t>
  </si>
  <si>
    <t>Gräfenhainichen</t>
  </si>
  <si>
    <t>Gräfenthal</t>
  </si>
  <si>
    <t>St. Grafenwöhr</t>
  </si>
  <si>
    <t>St. Grafing b.München</t>
  </si>
  <si>
    <t>Gransee</t>
  </si>
  <si>
    <t>Grebenau</t>
  </si>
  <si>
    <t>Grebenstein</t>
  </si>
  <si>
    <t>St. Greding</t>
  </si>
  <si>
    <t>Greifswald</t>
  </si>
  <si>
    <t>Greiz</t>
  </si>
  <si>
    <t>Greußen</t>
  </si>
  <si>
    <t>Greven</t>
  </si>
  <si>
    <t>Grevenbroich</t>
  </si>
  <si>
    <t>Grevesmühlen</t>
  </si>
  <si>
    <t>Griesheim</t>
  </si>
  <si>
    <t>Grimma</t>
  </si>
  <si>
    <t>Grimmen</t>
  </si>
  <si>
    <t>Gröditz</t>
  </si>
  <si>
    <t>Groitzsch</t>
  </si>
  <si>
    <t>Gronau (Leine)</t>
  </si>
  <si>
    <t>Gronau (Westf.)</t>
  </si>
  <si>
    <t>Gröningen</t>
  </si>
  <si>
    <t>Großalmerode</t>
  </si>
  <si>
    <t>Groß-Bieberau</t>
  </si>
  <si>
    <t>Großbottwar</t>
  </si>
  <si>
    <t>Großbreitenbach</t>
  </si>
  <si>
    <t>Großenehrich</t>
  </si>
  <si>
    <t>Großenhain</t>
  </si>
  <si>
    <t>Groß-Gerau</t>
  </si>
  <si>
    <t>Großräschen</t>
  </si>
  <si>
    <t>Großröhrsdorf</t>
  </si>
  <si>
    <t>Großschirma</t>
  </si>
  <si>
    <t>Groß-Umstadt</t>
  </si>
  <si>
    <t>Grünberg</t>
  </si>
  <si>
    <t>Grünhain-Beierfeld</t>
  </si>
  <si>
    <t>Grünsfeld</t>
  </si>
  <si>
    <t>Grünstadt</t>
  </si>
  <si>
    <t>Guben</t>
  </si>
  <si>
    <t>Gudensberg</t>
  </si>
  <si>
    <t>Güglingen</t>
  </si>
  <si>
    <t>Gummersbach</t>
  </si>
  <si>
    <t>St. Gundelfingen a.d.Donau</t>
  </si>
  <si>
    <t>Gundelsheim</t>
  </si>
  <si>
    <t>Günzburg</t>
  </si>
  <si>
    <t>St. Gunzenhausen</t>
  </si>
  <si>
    <t>Güsten</t>
  </si>
  <si>
    <t>Güstrow</t>
  </si>
  <si>
    <t>Gütersloh</t>
  </si>
  <si>
    <t>Gützkow</t>
  </si>
  <si>
    <t>Haan</t>
  </si>
  <si>
    <t>Hachenburg</t>
  </si>
  <si>
    <t>Hadamar</t>
  </si>
  <si>
    <t>Hagen der FernUniversität</t>
  </si>
  <si>
    <t>Hagenbach</t>
  </si>
  <si>
    <t>Hagenow</t>
  </si>
  <si>
    <t>Haiger</t>
  </si>
  <si>
    <t>Haigerloch</t>
  </si>
  <si>
    <t>Hainichen</t>
  </si>
  <si>
    <t>Haiterbach</t>
  </si>
  <si>
    <t>Halberstadt</t>
  </si>
  <si>
    <t>Haldensleben</t>
  </si>
  <si>
    <t>Halle (Saale)</t>
  </si>
  <si>
    <t>Halle (Westf.)</t>
  </si>
  <si>
    <t>Hallenberg</t>
  </si>
  <si>
    <t>St. Hallstadt</t>
  </si>
  <si>
    <t>Haltern am See</t>
  </si>
  <si>
    <t>Halver</t>
  </si>
  <si>
    <t>Hamburg, Freie und Hansestadt</t>
  </si>
  <si>
    <t>Hameln</t>
  </si>
  <si>
    <t>Hamm</t>
  </si>
  <si>
    <t>St. Hammelburg</t>
  </si>
  <si>
    <t>Hamminkeln</t>
  </si>
  <si>
    <t>Hanau, Brüder-Grimm-Stadt</t>
  </si>
  <si>
    <t>Hann. Münden</t>
  </si>
  <si>
    <t>Hannover, Landeshauptstadt</t>
  </si>
  <si>
    <t>St. Harburg (Schwaben)</t>
  </si>
  <si>
    <t>Hardegsen</t>
  </si>
  <si>
    <t>Haren (Ems)</t>
  </si>
  <si>
    <t>Harsewinkel, Die Mähdrescherstadt</t>
  </si>
  <si>
    <t>Hartenstein</t>
  </si>
  <si>
    <t>Hartha</t>
  </si>
  <si>
    <t>Harzgerode</t>
  </si>
  <si>
    <t>Haselünne</t>
  </si>
  <si>
    <t>Haslach im Kinzigtal</t>
  </si>
  <si>
    <t>St. Haßfurt</t>
  </si>
  <si>
    <t>Hattersheim am Main</t>
  </si>
  <si>
    <t>Hattingen</t>
  </si>
  <si>
    <t>Hatzfeld (Eder)</t>
  </si>
  <si>
    <t>Hausach</t>
  </si>
  <si>
    <t>St. Hauzenberg</t>
  </si>
  <si>
    <t>Havelberg</t>
  </si>
  <si>
    <t>Havelsee</t>
  </si>
  <si>
    <t>Hayingen</t>
  </si>
  <si>
    <t>Hechingen</t>
  </si>
  <si>
    <t>Hecklingen</t>
  </si>
  <si>
    <t>Heide</t>
  </si>
  <si>
    <t>St. Heideck</t>
  </si>
  <si>
    <t>Heidelberg</t>
  </si>
  <si>
    <t>Heidenau</t>
  </si>
  <si>
    <t>Heidenheim an der Brenz</t>
  </si>
  <si>
    <t>Heilbad Heiligenstadt</t>
  </si>
  <si>
    <t>Heilbronn</t>
  </si>
  <si>
    <t>Heiligenhafen</t>
  </si>
  <si>
    <t>Heiligenhaus</t>
  </si>
  <si>
    <t>St. Heilsbronn</t>
  </si>
  <si>
    <t>Heimbach</t>
  </si>
  <si>
    <t>Heimsheim</t>
  </si>
  <si>
    <t>Heinsberg</t>
  </si>
  <si>
    <t>Heitersheim</t>
  </si>
  <si>
    <t>Heldrungen</t>
  </si>
  <si>
    <t>St. Helmbrechts</t>
  </si>
  <si>
    <t>Helmstedt</t>
  </si>
  <si>
    <t>St. Hemau</t>
  </si>
  <si>
    <t>Hemer</t>
  </si>
  <si>
    <t>Hemmingen</t>
  </si>
  <si>
    <t>Hemmoor</t>
  </si>
  <si>
    <t>Hemsbach</t>
  </si>
  <si>
    <t>Hennef (Sieg)</t>
  </si>
  <si>
    <t>Hennigsdorf</t>
  </si>
  <si>
    <t>Heppenheim (Bergstraße)</t>
  </si>
  <si>
    <t>Herbolzheim</t>
  </si>
  <si>
    <t>Herborn</t>
  </si>
  <si>
    <t>Herbrechtingen</t>
  </si>
  <si>
    <t>Herbstein</t>
  </si>
  <si>
    <t>Herdecke</t>
  </si>
  <si>
    <t>Herdorf</t>
  </si>
  <si>
    <t>Herford</t>
  </si>
  <si>
    <t>Heringen (Werra)</t>
  </si>
  <si>
    <t>Heringen/Helme</t>
  </si>
  <si>
    <t>Hermeskeil</t>
  </si>
  <si>
    <t>Hermsdorf</t>
  </si>
  <si>
    <t>Herne</t>
  </si>
  <si>
    <t>Herrenberg</t>
  </si>
  <si>
    <t>St. Herrieden</t>
  </si>
  <si>
    <t>Herrnhut</t>
  </si>
  <si>
    <t>St. Hersbruck</t>
  </si>
  <si>
    <t>Herten</t>
  </si>
  <si>
    <t>Herzberg (Elster)</t>
  </si>
  <si>
    <t>Herzberg am Harz</t>
  </si>
  <si>
    <t>St. Herzogenaurach</t>
  </si>
  <si>
    <t>Herzogenrath</t>
  </si>
  <si>
    <t>Hessisch Lichtenau</t>
  </si>
  <si>
    <t>Hessisch Oldendorf</t>
  </si>
  <si>
    <t>Hettingen</t>
  </si>
  <si>
    <t>Hettstedt</t>
  </si>
  <si>
    <t>Heubach</t>
  </si>
  <si>
    <t>Heusenstamm</t>
  </si>
  <si>
    <t>Hilchenbach</t>
  </si>
  <si>
    <t>Hildburghausen</t>
  </si>
  <si>
    <t>Hilden</t>
  </si>
  <si>
    <t>Hildesheim</t>
  </si>
  <si>
    <t>Hillesheim</t>
  </si>
  <si>
    <t>St. Hilpoltstein</t>
  </si>
  <si>
    <t>St. Hirschau</t>
  </si>
  <si>
    <t>Hirschberg</t>
  </si>
  <si>
    <t>Hirschhorn (Neckar)</t>
  </si>
  <si>
    <t>Hitzacker (Elbe)</t>
  </si>
  <si>
    <t>Hochheim am Main</t>
  </si>
  <si>
    <t>St. Höchstadt a.d.Aisch</t>
  </si>
  <si>
    <t>St. Höchstädt a.d.Donau</t>
  </si>
  <si>
    <t>Hockenheim</t>
  </si>
  <si>
    <t>Hof</t>
  </si>
  <si>
    <t>Hofgeismar</t>
  </si>
  <si>
    <t>Hofheim am Taunus</t>
  </si>
  <si>
    <t>St. Hofheim i.UFr.</t>
  </si>
  <si>
    <t>Hohen Neuendorf</t>
  </si>
  <si>
    <t>St. Hohenberg a.d.Eger</t>
  </si>
  <si>
    <t>Hohenleuben</t>
  </si>
  <si>
    <t>Hohenmölsen</t>
  </si>
  <si>
    <t>Hohenstein-Ernstthal</t>
  </si>
  <si>
    <t>Hohnstein</t>
  </si>
  <si>
    <t>Höhr-Grenzhausen</t>
  </si>
  <si>
    <t>St. Hollfeld</t>
  </si>
  <si>
    <t>Holzgerlingen</t>
  </si>
  <si>
    <t>Holzminden</t>
  </si>
  <si>
    <t>Homberg (Efze), Reformationsstadt</t>
  </si>
  <si>
    <t>Homberg (Ohm)</t>
  </si>
  <si>
    <t>Homburg</t>
  </si>
  <si>
    <t>Horb am Neckar</t>
  </si>
  <si>
    <t>Hornbach</t>
  </si>
  <si>
    <t>Horn-Bad Meinberg</t>
  </si>
  <si>
    <t>Hornberg</t>
  </si>
  <si>
    <t>Hörstel</t>
  </si>
  <si>
    <t>Horstmar der Burgmannshöfe</t>
  </si>
  <si>
    <t>Höxter</t>
  </si>
  <si>
    <t>Hoya</t>
  </si>
  <si>
    <t>Hoyerswerda</t>
  </si>
  <si>
    <t>Hückelhoven</t>
  </si>
  <si>
    <t>Hückeswagen, Schloss-Stadt</t>
  </si>
  <si>
    <t>Hüfingen</t>
  </si>
  <si>
    <t>Hünfeld, Konrad-Zuse-Stadt</t>
  </si>
  <si>
    <t>Hungen</t>
  </si>
  <si>
    <t>Hürth</t>
  </si>
  <si>
    <t>Husum</t>
  </si>
  <si>
    <t>Ibbenbüren</t>
  </si>
  <si>
    <t>St. Ichenhausen</t>
  </si>
  <si>
    <t>Idar-Oberstein</t>
  </si>
  <si>
    <t>Idstein</t>
  </si>
  <si>
    <t>St. Illertissen</t>
  </si>
  <si>
    <t>Ilmenau</t>
  </si>
  <si>
    <t>Ilsenburg (Harz)</t>
  </si>
  <si>
    <t>Ilshofen</t>
  </si>
  <si>
    <t>Immenhausen</t>
  </si>
  <si>
    <t>St. Immenstadt i.Allgäu</t>
  </si>
  <si>
    <t>Ingelfingen</t>
  </si>
  <si>
    <t>Ingelheim am Rhein</t>
  </si>
  <si>
    <t>Ingolstadt</t>
  </si>
  <si>
    <t>St. Iphofen</t>
  </si>
  <si>
    <t>Iserlohn</t>
  </si>
  <si>
    <t>Isny im Allgäu</t>
  </si>
  <si>
    <t>Isselburg</t>
  </si>
  <si>
    <t>Itzehoe</t>
  </si>
  <si>
    <t>Jarmen</t>
  </si>
  <si>
    <t>Jena</t>
  </si>
  <si>
    <t>Jerichow</t>
  </si>
  <si>
    <t>Jessen (Elster)</t>
  </si>
  <si>
    <t>Jever</t>
  </si>
  <si>
    <t>Joachimsthal</t>
  </si>
  <si>
    <t>Johanngeorgenstadt</t>
  </si>
  <si>
    <t>Jöhstadt</t>
  </si>
  <si>
    <t>Jülich</t>
  </si>
  <si>
    <t>Jüterbog</t>
  </si>
  <si>
    <t>Kaarst</t>
  </si>
  <si>
    <t>Kahla</t>
  </si>
  <si>
    <t>Kaisersesch</t>
  </si>
  <si>
    <t>Kaiserslautern</t>
  </si>
  <si>
    <t>Kalbe (Milde)</t>
  </si>
  <si>
    <t>Kalkar</t>
  </si>
  <si>
    <t>Kaltenkirchen</t>
  </si>
  <si>
    <t>Kaltennordheim</t>
  </si>
  <si>
    <t>Kamen</t>
  </si>
  <si>
    <t>Kamenz</t>
  </si>
  <si>
    <t>Kamp-Lintfort</t>
  </si>
  <si>
    <t>Kandel</t>
  </si>
  <si>
    <t>Kandern</t>
  </si>
  <si>
    <t>Kappeln</t>
  </si>
  <si>
    <t>Karben</t>
  </si>
  <si>
    <t>Karlsruhe</t>
  </si>
  <si>
    <t>St. Karlstadt</t>
  </si>
  <si>
    <t>Kassel</t>
  </si>
  <si>
    <t>Kastellaun</t>
  </si>
  <si>
    <t>Katzenelnbogen</t>
  </si>
  <si>
    <t>Kaub</t>
  </si>
  <si>
    <t>Kaufbeuren</t>
  </si>
  <si>
    <t>Kehl</t>
  </si>
  <si>
    <t>Kelbra (Kyffhäuser)</t>
  </si>
  <si>
    <t>St. Kelheim</t>
  </si>
  <si>
    <t>Kelkheim (Taunus)</t>
  </si>
  <si>
    <t>Kellinghusen</t>
  </si>
  <si>
    <t>Kelsterbach</t>
  </si>
  <si>
    <t>Kemberg</t>
  </si>
  <si>
    <t>St. Kemnath</t>
  </si>
  <si>
    <t>Kempen</t>
  </si>
  <si>
    <t>Kempten (Allgäu)</t>
  </si>
  <si>
    <t>Kenzingen</t>
  </si>
  <si>
    <t>Kerpen, Kolpingstadt</t>
  </si>
  <si>
    <t>Ketzin/Havel</t>
  </si>
  <si>
    <t>Kevelaer</t>
  </si>
  <si>
    <t>Kiel, Landeshauptstadt</t>
  </si>
  <si>
    <t>Kierspe</t>
  </si>
  <si>
    <t>Kindelbrück</t>
  </si>
  <si>
    <t>Kirchberg (Hunsrück)</t>
  </si>
  <si>
    <t>Kirchberg an der Jagst</t>
  </si>
  <si>
    <t>Kirchberg</t>
  </si>
  <si>
    <t>Kirchen (Sieg)</t>
  </si>
  <si>
    <t>St. Kirchenlamitz</t>
  </si>
  <si>
    <t>Kirchhain</t>
  </si>
  <si>
    <t>Kirchheim unter Teck</t>
  </si>
  <si>
    <t>Kirchheimbolanden</t>
  </si>
  <si>
    <t>Kirn</t>
  </si>
  <si>
    <t>Kirtorf</t>
  </si>
  <si>
    <t>Kitzingen</t>
  </si>
  <si>
    <t>Kitzscher</t>
  </si>
  <si>
    <t>Kleve</t>
  </si>
  <si>
    <t>St. Klingenberg a.Main</t>
  </si>
  <si>
    <t>Klingenthal</t>
  </si>
  <si>
    <t>Klötze</t>
  </si>
  <si>
    <t>Klütz</t>
  </si>
  <si>
    <t>Knittlingen</t>
  </si>
  <si>
    <t>Koblenz</t>
  </si>
  <si>
    <t>St. Kolbermoor</t>
  </si>
  <si>
    <t>Kölleda</t>
  </si>
  <si>
    <t>Köln</t>
  </si>
  <si>
    <t>Königs Wusterhausen</t>
  </si>
  <si>
    <t>St. Königsberg i.Bay.</t>
  </si>
  <si>
    <t>Königsbrück</t>
  </si>
  <si>
    <t>St. Königsbrunn</t>
  </si>
  <si>
    <t>Königsee-Rottenbach</t>
  </si>
  <si>
    <t>Königslutter am Elm</t>
  </si>
  <si>
    <t>Königstein im Taunus</t>
  </si>
  <si>
    <t>Königstein/Sächs. Schw.</t>
  </si>
  <si>
    <t>Königswinter</t>
  </si>
  <si>
    <t>Könnern</t>
  </si>
  <si>
    <t>Konstanz</t>
  </si>
  <si>
    <t>Konz</t>
  </si>
  <si>
    <t>Korbach</t>
  </si>
  <si>
    <t>Korntal-Münchingen</t>
  </si>
  <si>
    <t>Kornwestheim</t>
  </si>
  <si>
    <t>Korschenbroich</t>
  </si>
  <si>
    <t>Köthen (Anhalt)</t>
  </si>
  <si>
    <t>Kraichtal</t>
  </si>
  <si>
    <t>Krakow am See</t>
  </si>
  <si>
    <t>Kranichfeld</t>
  </si>
  <si>
    <t>Krautheim</t>
  </si>
  <si>
    <t>Krefeld</t>
  </si>
  <si>
    <t>Kremmen</t>
  </si>
  <si>
    <t>Krempe</t>
  </si>
  <si>
    <t>Kreuztal</t>
  </si>
  <si>
    <t>St. Kronach</t>
  </si>
  <si>
    <t>Kronberg im Taunus</t>
  </si>
  <si>
    <t>Kröpelin</t>
  </si>
  <si>
    <t>Kroppenstedt</t>
  </si>
  <si>
    <t>St. Krumbach (Schwaben)</t>
  </si>
  <si>
    <t>Kühlungsborn</t>
  </si>
  <si>
    <t>Kulmbach</t>
  </si>
  <si>
    <t>Külsheim</t>
  </si>
  <si>
    <t>Künzelsau</t>
  </si>
  <si>
    <t>St. Kupferberg</t>
  </si>
  <si>
    <t>Kuppenheim</t>
  </si>
  <si>
    <t>Kusel</t>
  </si>
  <si>
    <t>Kyllburg</t>
  </si>
  <si>
    <t>Kyritz</t>
  </si>
  <si>
    <t>Laage</t>
  </si>
  <si>
    <t>Laatzen</t>
  </si>
  <si>
    <t>Ladenburg</t>
  </si>
  <si>
    <t>Lage</t>
  </si>
  <si>
    <t>Lahnstein</t>
  </si>
  <si>
    <t>Lahr/Schwarzwald</t>
  </si>
  <si>
    <t>Laichingen</t>
  </si>
  <si>
    <t>Lambrecht (Pfalz)</t>
  </si>
  <si>
    <t>Lampertheim</t>
  </si>
  <si>
    <t>St. Landau a.d.Isar</t>
  </si>
  <si>
    <t>Landau in der Pfalz</t>
  </si>
  <si>
    <t>Landsberg am Lech</t>
  </si>
  <si>
    <t>Landsberg</t>
  </si>
  <si>
    <t>Landshut</t>
  </si>
  <si>
    <t>Landstuhl, Sickingenstadt</t>
  </si>
  <si>
    <t>Langelsheim</t>
  </si>
  <si>
    <t>Langen (Hessen)</t>
  </si>
  <si>
    <t>Langenau</t>
  </si>
  <si>
    <t>Langenburg</t>
  </si>
  <si>
    <t>Langenfeld (Rheinland)</t>
  </si>
  <si>
    <t>Langenhagen</t>
  </si>
  <si>
    <t>Langenselbold</t>
  </si>
  <si>
    <t>St. Langenzenn</t>
  </si>
  <si>
    <t>Lassan</t>
  </si>
  <si>
    <t>Laubach</t>
  </si>
  <si>
    <t>Laucha an der Unstrut</t>
  </si>
  <si>
    <t>Lauchhammer</t>
  </si>
  <si>
    <t>Lauchheim</t>
  </si>
  <si>
    <t>Lauda-Königshofen</t>
  </si>
  <si>
    <t>Lauenburg/ Elbe</t>
  </si>
  <si>
    <t>St. Lauf a.d.Pegnitz</t>
  </si>
  <si>
    <t>St. Laufen</t>
  </si>
  <si>
    <t>Laufenburg (Baden)</t>
  </si>
  <si>
    <t>Lauffen am Neckar</t>
  </si>
  <si>
    <t>St. Lauingen (Donau)</t>
  </si>
  <si>
    <t>Laupheim</t>
  </si>
  <si>
    <t>Lauscha</t>
  </si>
  <si>
    <t>Lauta</t>
  </si>
  <si>
    <t>Lauterbach (Hessen)</t>
  </si>
  <si>
    <t>Lauter-Bernsbach</t>
  </si>
  <si>
    <t>Lauterecken</t>
  </si>
  <si>
    <t>Lauterstein</t>
  </si>
  <si>
    <t>Lebach</t>
  </si>
  <si>
    <t>Lebus</t>
  </si>
  <si>
    <t>Leer (Ostfriesland)</t>
  </si>
  <si>
    <t>Lehesten</t>
  </si>
  <si>
    <t>Lehrte</t>
  </si>
  <si>
    <t>Leichlingen (Rheinland)</t>
  </si>
  <si>
    <t>Leimen</t>
  </si>
  <si>
    <t>Leinefelde-Worbis</t>
  </si>
  <si>
    <t>Leinfelden-Echterdingen</t>
  </si>
  <si>
    <t>St. Leipheim</t>
  </si>
  <si>
    <t>Leipzig</t>
  </si>
  <si>
    <t>Leisnig</t>
  </si>
  <si>
    <t>Lemgo</t>
  </si>
  <si>
    <t>Lengenfeld</t>
  </si>
  <si>
    <t>Lengerich</t>
  </si>
  <si>
    <t>Lennestadt</t>
  </si>
  <si>
    <t>Lenzen (Elbe)</t>
  </si>
  <si>
    <t>Leonberg</t>
  </si>
  <si>
    <t>Leun</t>
  </si>
  <si>
    <t>Leuna</t>
  </si>
  <si>
    <t>Leutenberg</t>
  </si>
  <si>
    <t>St. Leutershausen</t>
  </si>
  <si>
    <t>Leutkirch im Allgäu</t>
  </si>
  <si>
    <t>Leverkusen</t>
  </si>
  <si>
    <t>Lich</t>
  </si>
  <si>
    <t>Lichtenau</t>
  </si>
  <si>
    <t>St. Lichtenberg</t>
  </si>
  <si>
    <t>St. Lichtenfels</t>
  </si>
  <si>
    <t>Lichtenfels</t>
  </si>
  <si>
    <t>Lichtenstein/Sa.</t>
  </si>
  <si>
    <t>Liebenau</t>
  </si>
  <si>
    <t>Liebenwalde</t>
  </si>
  <si>
    <t>Lieberose</t>
  </si>
  <si>
    <t>Liebstadt</t>
  </si>
  <si>
    <t>Limbach-Oberfrohna</t>
  </si>
  <si>
    <t>Limburg a.d. Lahn</t>
  </si>
  <si>
    <t>Lindau (Bodensee)</t>
  </si>
  <si>
    <t>Linden</t>
  </si>
  <si>
    <t>St. Lindenberg i.Allgäu</t>
  </si>
  <si>
    <t>Lindenfels</t>
  </si>
  <si>
    <t>Lindow (Mark)</t>
  </si>
  <si>
    <t>Lingen (Ems)</t>
  </si>
  <si>
    <t>Linnich</t>
  </si>
  <si>
    <t>Linz am Rhein</t>
  </si>
  <si>
    <t>Lippstadt</t>
  </si>
  <si>
    <t>Löbau</t>
  </si>
  <si>
    <t>Löffingen</t>
  </si>
  <si>
    <t>Lohmar</t>
  </si>
  <si>
    <t>Lohne (Oldenburg)</t>
  </si>
  <si>
    <t>Löhne</t>
  </si>
  <si>
    <t>St. Lohr a.Main</t>
  </si>
  <si>
    <t>Loitz</t>
  </si>
  <si>
    <t>Lollar</t>
  </si>
  <si>
    <t>Lommatzsch</t>
  </si>
  <si>
    <t>Löningen</t>
  </si>
  <si>
    <t>Lorch</t>
  </si>
  <si>
    <t>Lörrach</t>
  </si>
  <si>
    <t>Lorsch, Karolingerstadt</t>
  </si>
  <si>
    <t>Lößnitz</t>
  </si>
  <si>
    <t>Löwenstein</t>
  </si>
  <si>
    <t>Lübbecke</t>
  </si>
  <si>
    <t>Lübben (Spreewald)</t>
  </si>
  <si>
    <t>Lübbenau/Spreewald</t>
  </si>
  <si>
    <t>Lübeck</t>
  </si>
  <si>
    <t>Lübtheen</t>
  </si>
  <si>
    <t>Lübz</t>
  </si>
  <si>
    <t>Lüchow (Wendland)</t>
  </si>
  <si>
    <t>Lucka</t>
  </si>
  <si>
    <t>Luckau</t>
  </si>
  <si>
    <t>Luckenwalde</t>
  </si>
  <si>
    <t>Lüdenscheid</t>
  </si>
  <si>
    <t>Lüdinghausen</t>
  </si>
  <si>
    <t>Ludwigsburg</t>
  </si>
  <si>
    <t>Ludwigsfelde</t>
  </si>
  <si>
    <t>Ludwigshafen am Rhein</t>
  </si>
  <si>
    <t>Ludwigslust</t>
  </si>
  <si>
    <t>St. Ludwigsstadt</t>
  </si>
  <si>
    <t>Lugau/Erzgeb.</t>
  </si>
  <si>
    <t>Lügde der Osterräder</t>
  </si>
  <si>
    <t>Lüneburg</t>
  </si>
  <si>
    <t>Lünen</t>
  </si>
  <si>
    <t>Lunzenau</t>
  </si>
  <si>
    <t>Lütjenburg</t>
  </si>
  <si>
    <t>Lützen</t>
  </si>
  <si>
    <t>Lychen</t>
  </si>
  <si>
    <t>Magdala</t>
  </si>
  <si>
    <t>Magdeburg, Landeshauptstadt</t>
  </si>
  <si>
    <t>Mahlberg</t>
  </si>
  <si>
    <t>St. Mainbernheim</t>
  </si>
  <si>
    <t>St. Mainburg</t>
  </si>
  <si>
    <t>Maintal</t>
  </si>
  <si>
    <t>Mainz</t>
  </si>
  <si>
    <t>Malchin</t>
  </si>
  <si>
    <t>Malchow</t>
  </si>
  <si>
    <t>Manderscheid</t>
  </si>
  <si>
    <t>Mannheim</t>
  </si>
  <si>
    <t>Mansfeld</t>
  </si>
  <si>
    <t>Marbach am Neckar</t>
  </si>
  <si>
    <t>Marburg</t>
  </si>
  <si>
    <t>Marienberg</t>
  </si>
  <si>
    <t>Marienmünster</t>
  </si>
  <si>
    <t>Markdorf</t>
  </si>
  <si>
    <t>Markgröningen</t>
  </si>
  <si>
    <t>Märkisch Buchholz</t>
  </si>
  <si>
    <t>Markkleeberg</t>
  </si>
  <si>
    <t>Markneukirchen</t>
  </si>
  <si>
    <t>Markranstädt</t>
  </si>
  <si>
    <t>St. Marktbreit</t>
  </si>
  <si>
    <t>St. Marktheidenfeld</t>
  </si>
  <si>
    <t>St. Marktleuthen</t>
  </si>
  <si>
    <t>St. Marktoberdorf</t>
  </si>
  <si>
    <t>Marktredwitz</t>
  </si>
  <si>
    <t>St. Marktsteft</t>
  </si>
  <si>
    <t>Marl</t>
  </si>
  <si>
    <t>Marlow</t>
  </si>
  <si>
    <t>Marne</t>
  </si>
  <si>
    <t>Marsberg</t>
  </si>
  <si>
    <t>Maulbronn</t>
  </si>
  <si>
    <t>St. Maxhütte-Haidhof</t>
  </si>
  <si>
    <t>Mayen</t>
  </si>
  <si>
    <t>Mechernich</t>
  </si>
  <si>
    <t>Meckenheim</t>
  </si>
  <si>
    <t>Medebach</t>
  </si>
  <si>
    <t>Meerane</t>
  </si>
  <si>
    <t>Meerbusch</t>
  </si>
  <si>
    <t>Meersburg</t>
  </si>
  <si>
    <t>Meinerzhagen</t>
  </si>
  <si>
    <t>Meiningen</t>
  </si>
  <si>
    <t>Meisenheim</t>
  </si>
  <si>
    <t>Meißen</t>
  </si>
  <si>
    <t>Meldorf</t>
  </si>
  <si>
    <t>Melle</t>
  </si>
  <si>
    <t>St. Mellrichstadt</t>
  </si>
  <si>
    <t>Melsungen</t>
  </si>
  <si>
    <t>Memmingen</t>
  </si>
  <si>
    <t>Menden (Sauerland)</t>
  </si>
  <si>
    <t>Mendig</t>
  </si>
  <si>
    <t>Mengen</t>
  </si>
  <si>
    <t>Meppen</t>
  </si>
  <si>
    <t>St. Merkendorf</t>
  </si>
  <si>
    <t>Merseburg</t>
  </si>
  <si>
    <t>Merzig</t>
  </si>
  <si>
    <t>Meschede, Kreis- und  Hochschulstadt</t>
  </si>
  <si>
    <t>Meßkirch</t>
  </si>
  <si>
    <t>Meßstetten</t>
  </si>
  <si>
    <t>Mettmann</t>
  </si>
  <si>
    <t>Metzingen</t>
  </si>
  <si>
    <t>Meuselwitz</t>
  </si>
  <si>
    <t>Meyenburg</t>
  </si>
  <si>
    <t>Michelstadt</t>
  </si>
  <si>
    <t>St. Miesbach</t>
  </si>
  <si>
    <t>St. Miltenberg</t>
  </si>
  <si>
    <t>St. Mindelheim</t>
  </si>
  <si>
    <t>Minden</t>
  </si>
  <si>
    <t>Mirow</t>
  </si>
  <si>
    <t>Mittenwalde</t>
  </si>
  <si>
    <t>St. Mitterteich</t>
  </si>
  <si>
    <t>Mittweida</t>
  </si>
  <si>
    <t>Möckern</t>
  </si>
  <si>
    <t>Möckmühl</t>
  </si>
  <si>
    <t>Moers</t>
  </si>
  <si>
    <t>Mölln</t>
  </si>
  <si>
    <t>Mönchengladbach</t>
  </si>
  <si>
    <t>Monheim am Rhein</t>
  </si>
  <si>
    <t>St. Monheim</t>
  </si>
  <si>
    <t>Monschau</t>
  </si>
  <si>
    <t>Montabaur</t>
  </si>
  <si>
    <t>St. Moosburg a.d.Isar</t>
  </si>
  <si>
    <t>Mörfelden-Walldorf</t>
  </si>
  <si>
    <t>Moringen</t>
  </si>
  <si>
    <t>Mosbach</t>
  </si>
  <si>
    <t>Mössingen</t>
  </si>
  <si>
    <t>Mücheln (Geiseltal)</t>
  </si>
  <si>
    <t>Mügeln</t>
  </si>
  <si>
    <t>Mühlacker</t>
  </si>
  <si>
    <t>Mühlberg/Elbe</t>
  </si>
  <si>
    <t>St. Mühldorf a.Inn</t>
  </si>
  <si>
    <t>Mühlhausen/Thüringen</t>
  </si>
  <si>
    <t>Mühlheim am Main</t>
  </si>
  <si>
    <t>Mühlheim an der Donau</t>
  </si>
  <si>
    <t>Mülheim an der Ruhr</t>
  </si>
  <si>
    <t>Mülheim-Kärlich</t>
  </si>
  <si>
    <t>Müllheim</t>
  </si>
  <si>
    <t>Müllrose</t>
  </si>
  <si>
    <t>St. Münchberg</t>
  </si>
  <si>
    <t>Müncheberg</t>
  </si>
  <si>
    <t>München, Landeshauptstadt</t>
  </si>
  <si>
    <t>Münchenbernsdorf</t>
  </si>
  <si>
    <t>Munderkingen</t>
  </si>
  <si>
    <t>St. Münnerstadt</t>
  </si>
  <si>
    <t>Münsingen</t>
  </si>
  <si>
    <t>Munster</t>
  </si>
  <si>
    <t>Münster</t>
  </si>
  <si>
    <t>Münstermaifeld</t>
  </si>
  <si>
    <t>Münzenberg</t>
  </si>
  <si>
    <t>Murrhardt</t>
  </si>
  <si>
    <t>St. Nabburg</t>
  </si>
  <si>
    <t>Nagold</t>
  </si>
  <si>
    <t>St. Naila</t>
  </si>
  <si>
    <t>Nassau</t>
  </si>
  <si>
    <t>Nastätten</t>
  </si>
  <si>
    <t>Nauen</t>
  </si>
  <si>
    <t>Naumburg (Saale)</t>
  </si>
  <si>
    <t>Naumburg</t>
  </si>
  <si>
    <t>Naunhof</t>
  </si>
  <si>
    <t>Nebra (Unstrut)</t>
  </si>
  <si>
    <t>Neckarbischofsheim</t>
  </si>
  <si>
    <t>Neckargemünd</t>
  </si>
  <si>
    <t>Neckarsteinach</t>
  </si>
  <si>
    <t>Neckarsulm</t>
  </si>
  <si>
    <t>Neresheim</t>
  </si>
  <si>
    <t>Netphen</t>
  </si>
  <si>
    <t>Nettetal</t>
  </si>
  <si>
    <t>Netzschkau</t>
  </si>
  <si>
    <t>Neu-Anspach</t>
  </si>
  <si>
    <t>Neubrandenburg</t>
  </si>
  <si>
    <t>Neubukow</t>
  </si>
  <si>
    <t>Neubulach</t>
  </si>
  <si>
    <t>Neuburg a.d.Donau</t>
  </si>
  <si>
    <t>Neudenau</t>
  </si>
  <si>
    <t>Neuenburg am Rhein</t>
  </si>
  <si>
    <t>Neuenbürg</t>
  </si>
  <si>
    <t>Neuenhaus</t>
  </si>
  <si>
    <t>Neuenrade</t>
  </si>
  <si>
    <t>Neuenstadt am Kocher</t>
  </si>
  <si>
    <t>Neuenstein</t>
  </si>
  <si>
    <t>Neuerburg</t>
  </si>
  <si>
    <t>Neuffen</t>
  </si>
  <si>
    <t>Neuhaus am Rennweg</t>
  </si>
  <si>
    <t>Neu-Isenburg</t>
  </si>
  <si>
    <t>Neukalen</t>
  </si>
  <si>
    <t>Neukirchen</t>
  </si>
  <si>
    <t>Neukirchen-Vluyn</t>
  </si>
  <si>
    <t>Neukloster</t>
  </si>
  <si>
    <t>Neumark</t>
  </si>
  <si>
    <t>Neumarkt i.d.OPf.</t>
  </si>
  <si>
    <t>St. Neumarkt-Sankt Veit</t>
  </si>
  <si>
    <t>Neumünster</t>
  </si>
  <si>
    <t>St. Neunburg vorm Wald</t>
  </si>
  <si>
    <t>Neunkirchen</t>
  </si>
  <si>
    <t>St. Neuötting</t>
  </si>
  <si>
    <t>Neuruppin</t>
  </si>
  <si>
    <t>Neusalza-Spremberg</t>
  </si>
  <si>
    <t>St. Neusäß</t>
  </si>
  <si>
    <t>Neuss</t>
  </si>
  <si>
    <t>Neustadt (Dosse)</t>
  </si>
  <si>
    <t>Neustadt (Hessen)</t>
  </si>
  <si>
    <t>St. Neustadt a.d.Aisch</t>
  </si>
  <si>
    <t>St. Neustadt a.d.Donau</t>
  </si>
  <si>
    <t>St. Neustadt a.d.Waldnaab</t>
  </si>
  <si>
    <t>St. Neustadt am Kulm</t>
  </si>
  <si>
    <t>Neustadt am Rübenberge</t>
  </si>
  <si>
    <t>Neustadt an der Orla</t>
  </si>
  <si>
    <t>Neustadt an der Weinstraße</t>
  </si>
  <si>
    <t>Neustadt b.Coburg</t>
  </si>
  <si>
    <t>Neustadt in Holstein</t>
  </si>
  <si>
    <t>Neustadt in Sachsen</t>
  </si>
  <si>
    <t>Neustadt-Glewe</t>
  </si>
  <si>
    <t>Neustrelitz</t>
  </si>
  <si>
    <t>St. Neutraubling</t>
  </si>
  <si>
    <t>Neu-Ulm</t>
  </si>
  <si>
    <t>Neuwied</t>
  </si>
  <si>
    <t>Nidda</t>
  </si>
  <si>
    <t>Niddatal</t>
  </si>
  <si>
    <t>Nidderau</t>
  </si>
  <si>
    <t>Nideggen</t>
  </si>
  <si>
    <t>Niebüll</t>
  </si>
  <si>
    <t>Niedenstein</t>
  </si>
  <si>
    <t>Niederkassel</t>
  </si>
  <si>
    <t>Niedernhall</t>
  </si>
  <si>
    <t>Nieder-Olm</t>
  </si>
  <si>
    <t>Niederstetten</t>
  </si>
  <si>
    <t>Niederstotzingen</t>
  </si>
  <si>
    <t>Nieheim</t>
  </si>
  <si>
    <t>Niemegk</t>
  </si>
  <si>
    <t>Nienburg (Saale)</t>
  </si>
  <si>
    <t>Nienburg (Weser)</t>
  </si>
  <si>
    <t>Nierstein</t>
  </si>
  <si>
    <t>Niesky</t>
  </si>
  <si>
    <t>St. Nittenau</t>
  </si>
  <si>
    <t>Norden</t>
  </si>
  <si>
    <t>Nordenham</t>
  </si>
  <si>
    <t>Norderney</t>
  </si>
  <si>
    <t>Norderstedt</t>
  </si>
  <si>
    <t>Nordhausen</t>
  </si>
  <si>
    <t>Nordhorn</t>
  </si>
  <si>
    <t>Nördlingen</t>
  </si>
  <si>
    <t>Northeim</t>
  </si>
  <si>
    <t>Nortorf</t>
  </si>
  <si>
    <t>Nossen</t>
  </si>
  <si>
    <t>Nürnberg</t>
  </si>
  <si>
    <t>Nürtingen</t>
  </si>
  <si>
    <t>St. Oberasbach</t>
  </si>
  <si>
    <t>Oberharz am Brocken</t>
  </si>
  <si>
    <t>Oberhausen</t>
  </si>
  <si>
    <t>Oberhof</t>
  </si>
  <si>
    <t>Oberkirch</t>
  </si>
  <si>
    <t>Oberkochen</t>
  </si>
  <si>
    <t>Oberlungwitz</t>
  </si>
  <si>
    <t>Obermoschel</t>
  </si>
  <si>
    <t>St. Obernburg a.Main</t>
  </si>
  <si>
    <t>Oberndorf am Neckar</t>
  </si>
  <si>
    <t>Obernkirchen</t>
  </si>
  <si>
    <t>Ober-Ramstadt</t>
  </si>
  <si>
    <t>Oberriexingen</t>
  </si>
  <si>
    <t>Obertshausen</t>
  </si>
  <si>
    <t>Oberursel (Taunus)</t>
  </si>
  <si>
    <t>St. Oberviechtach</t>
  </si>
  <si>
    <t>Oberweißbach/Thür. Wald</t>
  </si>
  <si>
    <t>Oberwesel</t>
  </si>
  <si>
    <t>Oberwiesenthal, Kurort</t>
  </si>
  <si>
    <t>Oberzent</t>
  </si>
  <si>
    <t>St. Ochsenfurt</t>
  </si>
  <si>
    <t>Ochsenhausen</t>
  </si>
  <si>
    <t>Ochtrup</t>
  </si>
  <si>
    <t>Oderberg</t>
  </si>
  <si>
    <t>Oebisfelde-Weferlingen</t>
  </si>
  <si>
    <t>Oederan</t>
  </si>
  <si>
    <t>Oelde</t>
  </si>
  <si>
    <t>Oelsnitz/Erzgeb.</t>
  </si>
  <si>
    <t>Oelsnitz/Vogtl.</t>
  </si>
  <si>
    <t>Oer-Erkenschwick</t>
  </si>
  <si>
    <t>Oerlinghausen</t>
  </si>
  <si>
    <t>Oestrich-Winkel</t>
  </si>
  <si>
    <t>St. Oettingen i.Bay.</t>
  </si>
  <si>
    <t>Offenbach am Main</t>
  </si>
  <si>
    <t>Offenburg</t>
  </si>
  <si>
    <t>Ohrdruf</t>
  </si>
  <si>
    <t>Öhringen</t>
  </si>
  <si>
    <t>Olbernhau</t>
  </si>
  <si>
    <t>St. Olching</t>
  </si>
  <si>
    <t>Oldenburg (Oldenburg)</t>
  </si>
  <si>
    <t>Oldenburg in Holstein</t>
  </si>
  <si>
    <t>Olfen</t>
  </si>
  <si>
    <t>Olpe</t>
  </si>
  <si>
    <t>Olsberg</t>
  </si>
  <si>
    <t>Oppenau</t>
  </si>
  <si>
    <t>Oppenheim</t>
  </si>
  <si>
    <t>Oranienbaum-Wörlitz</t>
  </si>
  <si>
    <t>Oranienburg</t>
  </si>
  <si>
    <t>Orlamünde</t>
  </si>
  <si>
    <t>St. Ornbau</t>
  </si>
  <si>
    <t>Ortenberg</t>
  </si>
  <si>
    <t>Ortrand</t>
  </si>
  <si>
    <t>Oschatz</t>
  </si>
  <si>
    <t>Oschersleben (Bode)</t>
  </si>
  <si>
    <t>Osnabrück</t>
  </si>
  <si>
    <t>Osterburg (Altmark)</t>
  </si>
  <si>
    <t>Osterburken</t>
  </si>
  <si>
    <t>Osterfeld</t>
  </si>
  <si>
    <t>St. Osterhofen</t>
  </si>
  <si>
    <t>Osterholz-Scharmbeck</t>
  </si>
  <si>
    <t>Osterode am Harz</t>
  </si>
  <si>
    <t>Osterwieck</t>
  </si>
  <si>
    <t>Ostfildern</t>
  </si>
  <si>
    <t>St. Ostheim v.d.Rhön</t>
  </si>
  <si>
    <t>Osthofen</t>
  </si>
  <si>
    <t>Östringen</t>
  </si>
  <si>
    <t>Ostritz</t>
  </si>
  <si>
    <t>Otterberg</t>
  </si>
  <si>
    <t>Otterndorf</t>
  </si>
  <si>
    <t>Ottweiler</t>
  </si>
  <si>
    <t>Overath</t>
  </si>
  <si>
    <t>Owen</t>
  </si>
  <si>
    <t>Paderborn</t>
  </si>
  <si>
    <t>Papenburg</t>
  </si>
  <si>
    <t>St. Pappenheim</t>
  </si>
  <si>
    <t>Parchim</t>
  </si>
  <si>
    <t>St. Parsberg</t>
  </si>
  <si>
    <t>Pasewalk</t>
  </si>
  <si>
    <t>Passau</t>
  </si>
  <si>
    <t>Pattensen</t>
  </si>
  <si>
    <t>Pausa-Mühltroff</t>
  </si>
  <si>
    <t>Pegau</t>
  </si>
  <si>
    <t>St. Pegnitz</t>
  </si>
  <si>
    <t>Peine</t>
  </si>
  <si>
    <t>Peitz</t>
  </si>
  <si>
    <t>Penig</t>
  </si>
  <si>
    <t>Penkun</t>
  </si>
  <si>
    <t>St. Penzberg</t>
  </si>
  <si>
    <t>Penzlin</t>
  </si>
  <si>
    <t>Perleberg</t>
  </si>
  <si>
    <t>Petershagen</t>
  </si>
  <si>
    <t>St. Pfaffenhofen a.d.Ilm</t>
  </si>
  <si>
    <t>St. Pfarrkirchen</t>
  </si>
  <si>
    <t>Pforzheim</t>
  </si>
  <si>
    <t>St. Pfreimd</t>
  </si>
  <si>
    <t>Pfullendorf</t>
  </si>
  <si>
    <t>Pfullingen</t>
  </si>
  <si>
    <t>Pfungstadt</t>
  </si>
  <si>
    <t>Philippsburg</t>
  </si>
  <si>
    <t>Pinneberg</t>
  </si>
  <si>
    <t>Pirmasens</t>
  </si>
  <si>
    <t>Pirna</t>
  </si>
  <si>
    <t>St. Plattling</t>
  </si>
  <si>
    <t>Plau am See</t>
  </si>
  <si>
    <t>Plaue</t>
  </si>
  <si>
    <t>Plauen</t>
  </si>
  <si>
    <t>Plettenberg</t>
  </si>
  <si>
    <t>St. Pleystein</t>
  </si>
  <si>
    <t>Plochingen</t>
  </si>
  <si>
    <t>Plön</t>
  </si>
  <si>
    <t>Pockau-Lengefeld</t>
  </si>
  <si>
    <t>St. Pocking</t>
  </si>
  <si>
    <t>Pohlheim</t>
  </si>
  <si>
    <t>Polch</t>
  </si>
  <si>
    <t>Porta Westfalica</t>
  </si>
  <si>
    <t>Pößneck</t>
  </si>
  <si>
    <t>Potsdam</t>
  </si>
  <si>
    <t>St. Pottenstein</t>
  </si>
  <si>
    <t>Preetz</t>
  </si>
  <si>
    <t>Premnitz</t>
  </si>
  <si>
    <t>Prenzlau</t>
  </si>
  <si>
    <t>St. Pressath</t>
  </si>
  <si>
    <t>Preußisch Oldendorf</t>
  </si>
  <si>
    <t>St. Prichsenstadt</t>
  </si>
  <si>
    <t>Pritzwalk</t>
  </si>
  <si>
    <t>Prüm</t>
  </si>
  <si>
    <t>St. Puchheim</t>
  </si>
  <si>
    <t>Pulheim</t>
  </si>
  <si>
    <t>Pulsnitz</t>
  </si>
  <si>
    <t>Putbus</t>
  </si>
  <si>
    <t>Putlitz</t>
  </si>
  <si>
    <t>Püttlingen</t>
  </si>
  <si>
    <t>Quakenbrück</t>
  </si>
  <si>
    <t>Quedlinburg, Welterbestadt</t>
  </si>
  <si>
    <t>Querfurt</t>
  </si>
  <si>
    <t>Quickborn</t>
  </si>
  <si>
    <t>Rabenau</t>
  </si>
  <si>
    <t>Radeberg</t>
  </si>
  <si>
    <t>Radebeul</t>
  </si>
  <si>
    <t>Radeburg</t>
  </si>
  <si>
    <t>Radevormwald auf der Höhe</t>
  </si>
  <si>
    <t>Radolfzell am Bodensee</t>
  </si>
  <si>
    <t>Raguhn-Jeßnitz</t>
  </si>
  <si>
    <t>Rahden</t>
  </si>
  <si>
    <t>St. Rain</t>
  </si>
  <si>
    <t>Ramstein-Miesenbach</t>
  </si>
  <si>
    <t>Ranis</t>
  </si>
  <si>
    <t>Ransbach-Baumbach</t>
  </si>
  <si>
    <t>Rastatt</t>
  </si>
  <si>
    <t>Rastenberg</t>
  </si>
  <si>
    <t>Rathenow</t>
  </si>
  <si>
    <t>Ratingen</t>
  </si>
  <si>
    <t>Ratzeburg</t>
  </si>
  <si>
    <t>Rauenberg</t>
  </si>
  <si>
    <t>Raunheim</t>
  </si>
  <si>
    <t>Rauschenberg</t>
  </si>
  <si>
    <t>Ravensburg</t>
  </si>
  <si>
    <t>Ravenstein</t>
  </si>
  <si>
    <t>Recklinghausen</t>
  </si>
  <si>
    <t>Rees</t>
  </si>
  <si>
    <t>St. Regen</t>
  </si>
  <si>
    <t>Regensburg</t>
  </si>
  <si>
    <t>Regis-Breitingen</t>
  </si>
  <si>
    <t>St. Rehau</t>
  </si>
  <si>
    <t>Rehburg-Loccum</t>
  </si>
  <si>
    <t>Rehna</t>
  </si>
  <si>
    <t>Reichelsheim (Wetterau)</t>
  </si>
  <si>
    <t>Reichenbach im Vogtland</t>
  </si>
  <si>
    <t>Reichenbach/O.L.</t>
  </si>
  <si>
    <t>Reinbek</t>
  </si>
  <si>
    <t>Reinfeld (Holstein)</t>
  </si>
  <si>
    <t>Reinheim</t>
  </si>
  <si>
    <t>Remagen</t>
  </si>
  <si>
    <t>Remda-Teichel</t>
  </si>
  <si>
    <t>Remscheid</t>
  </si>
  <si>
    <t>Remseck am Neckar</t>
  </si>
  <si>
    <t>Renchen</t>
  </si>
  <si>
    <t>Rendsburg</t>
  </si>
  <si>
    <t>Rennerod</t>
  </si>
  <si>
    <t>Renningen</t>
  </si>
  <si>
    <t>Rerik</t>
  </si>
  <si>
    <t>Rethem (Aller)</t>
  </si>
  <si>
    <t>Reutlingen</t>
  </si>
  <si>
    <t>Rheda-Wiedenbrück</t>
  </si>
  <si>
    <t>Rhede</t>
  </si>
  <si>
    <t>Rheinau</t>
  </si>
  <si>
    <t>Rheinbach</t>
  </si>
  <si>
    <t>Rheinberg</t>
  </si>
  <si>
    <t>Rheinböllen</t>
  </si>
  <si>
    <t>Rheine</t>
  </si>
  <si>
    <t>Rheinfelden (Baden)</t>
  </si>
  <si>
    <t>Rheinsberg</t>
  </si>
  <si>
    <t>Rheinstetten</t>
  </si>
  <si>
    <t>Rhens</t>
  </si>
  <si>
    <t>Rhinow</t>
  </si>
  <si>
    <t>Ribnitz-Damgarten</t>
  </si>
  <si>
    <t>Richtenberg</t>
  </si>
  <si>
    <t>St. Riedenburg</t>
  </si>
  <si>
    <t>Riedlingen</t>
  </si>
  <si>
    <t>Riedstadt</t>
  </si>
  <si>
    <t>St. Rieneck</t>
  </si>
  <si>
    <t>Riesa</t>
  </si>
  <si>
    <t>Rietberg</t>
  </si>
  <si>
    <t>Rinteln</t>
  </si>
  <si>
    <t>Röbel/Müritz</t>
  </si>
  <si>
    <t>Rochlitz</t>
  </si>
  <si>
    <t>Rockenhausen</t>
  </si>
  <si>
    <t>Rodalben</t>
  </si>
  <si>
    <t>Rodenberg</t>
  </si>
  <si>
    <t>St. Rödental</t>
  </si>
  <si>
    <t>Rödermark</t>
  </si>
  <si>
    <t>Rodewisch</t>
  </si>
  <si>
    <t>Rodgau</t>
  </si>
  <si>
    <t>St. Roding</t>
  </si>
  <si>
    <t>Römhild</t>
  </si>
  <si>
    <t>Romrod</t>
  </si>
  <si>
    <t>Ronneburg</t>
  </si>
  <si>
    <t>Ronnenberg</t>
  </si>
  <si>
    <t>Rosbach v. d. Höhe</t>
  </si>
  <si>
    <t>Rosenfeld</t>
  </si>
  <si>
    <t>Rosenheim</t>
  </si>
  <si>
    <t>Rosenthal</t>
  </si>
  <si>
    <t>Rösrath</t>
  </si>
  <si>
    <t>Roßleben</t>
  </si>
  <si>
    <t>Roßwein</t>
  </si>
  <si>
    <t>Rostock</t>
  </si>
  <si>
    <t>Rotenburg (Wümme)</t>
  </si>
  <si>
    <t>Rotenburg a. d. Fulda</t>
  </si>
  <si>
    <t>St. Roth</t>
  </si>
  <si>
    <t>Rötha</t>
  </si>
  <si>
    <t>St. Röthenbach a.d.Pegnitz</t>
  </si>
  <si>
    <t>Rothenburg ob der Tauber</t>
  </si>
  <si>
    <t>Rothenburg/O.L.</t>
  </si>
  <si>
    <t>St. Rothenfels</t>
  </si>
  <si>
    <t>St. Rottenburg a.d.Laaber</t>
  </si>
  <si>
    <t>Rottenburg am Neckar</t>
  </si>
  <si>
    <t>St. Röttingen</t>
  </si>
  <si>
    <t>Rottweil</t>
  </si>
  <si>
    <t>St. Rötz</t>
  </si>
  <si>
    <t>Rüdesheim am Rhein</t>
  </si>
  <si>
    <t>Rudolstadt</t>
  </si>
  <si>
    <t>Ruhla</t>
  </si>
  <si>
    <t>Ruhland</t>
  </si>
  <si>
    <t>Runkel</t>
  </si>
  <si>
    <t>Rüsselsheim am Main</t>
  </si>
  <si>
    <t>Rutesheim</t>
  </si>
  <si>
    <t>Rüthen</t>
  </si>
  <si>
    <t>Saalburg-Ebersdorf</t>
  </si>
  <si>
    <t>Saalfeld/Saale</t>
  </si>
  <si>
    <t>Saarbrücken, Landeshauptstadt</t>
  </si>
  <si>
    <t>Saarburg</t>
  </si>
  <si>
    <t>Saarlouis</t>
  </si>
  <si>
    <t>Sachsenhagen</t>
  </si>
  <si>
    <t>Sachsenheim</t>
  </si>
  <si>
    <t>Salzgitter</t>
  </si>
  <si>
    <t>Salzkotten</t>
  </si>
  <si>
    <t>Salzwedel</t>
  </si>
  <si>
    <t>Sandau (Elbe)</t>
  </si>
  <si>
    <t>Sandersdorf-Brehna</t>
  </si>
  <si>
    <t>Sangerhausen</t>
  </si>
  <si>
    <t>Sankt Augustin</t>
  </si>
  <si>
    <t>Sankt Goar</t>
  </si>
  <si>
    <t>Sankt Goarshausen, Loreleystadt</t>
  </si>
  <si>
    <t>Sarstedt</t>
  </si>
  <si>
    <t>Sassenberg</t>
  </si>
  <si>
    <t>Sassnitz</t>
  </si>
  <si>
    <t>Sayda</t>
  </si>
  <si>
    <t>Schalkau</t>
  </si>
  <si>
    <t>St. Schauenstein</t>
  </si>
  <si>
    <t>Scheer</t>
  </si>
  <si>
    <t>Scheibenberg</t>
  </si>
  <si>
    <t>St. Scheinfeld</t>
  </si>
  <si>
    <t>Schelklingen</t>
  </si>
  <si>
    <t>Schenefeld</t>
  </si>
  <si>
    <t>St. Scheßlitz</t>
  </si>
  <si>
    <t>Schieder-Schwalenberg</t>
  </si>
  <si>
    <t>Schifferstadt</t>
  </si>
  <si>
    <t>St. Schillingsfürst</t>
  </si>
  <si>
    <t>Schiltach</t>
  </si>
  <si>
    <t>Schirgiswalde-Kirschau</t>
  </si>
  <si>
    <t>Schkeuditz</t>
  </si>
  <si>
    <t>Schkölen</t>
  </si>
  <si>
    <t>Schleiden</t>
  </si>
  <si>
    <t>Schleiz</t>
  </si>
  <si>
    <t>Schleswig</t>
  </si>
  <si>
    <t>Schlettau</t>
  </si>
  <si>
    <t>Schleusingen</t>
  </si>
  <si>
    <t>Schlieben</t>
  </si>
  <si>
    <t>Schlitz</t>
  </si>
  <si>
    <t>Schloß Holte-Stukenbrock</t>
  </si>
  <si>
    <t>Schlotheim</t>
  </si>
  <si>
    <t>Schlüchtern</t>
  </si>
  <si>
    <t>St. Schlüsselfeld</t>
  </si>
  <si>
    <t>Schmalkalden, Kurort</t>
  </si>
  <si>
    <t>Schmallenberg</t>
  </si>
  <si>
    <t>Schmölln</t>
  </si>
  <si>
    <t>Schnackenburg</t>
  </si>
  <si>
    <t>St. Schnaittenbach</t>
  </si>
  <si>
    <t>Schneeberg</t>
  </si>
  <si>
    <t>Schneverdingen</t>
  </si>
  <si>
    <t>Schömberg</t>
  </si>
  <si>
    <t>Schönau im Schwarzwald</t>
  </si>
  <si>
    <t>Schönau</t>
  </si>
  <si>
    <t>Schönberg</t>
  </si>
  <si>
    <t>Schönebeck (Elbe)</t>
  </si>
  <si>
    <t>Schöneck/Vogtl.</t>
  </si>
  <si>
    <t>Schönewalde</t>
  </si>
  <si>
    <t>St. Schongau</t>
  </si>
  <si>
    <t>Schöningen</t>
  </si>
  <si>
    <t>St. Schönsee</t>
  </si>
  <si>
    <t>St. Schönwald</t>
  </si>
  <si>
    <t>Schopfheim</t>
  </si>
  <si>
    <t>Schöppenstedt</t>
  </si>
  <si>
    <t>Schorndorf</t>
  </si>
  <si>
    <t>Schortens</t>
  </si>
  <si>
    <t>Schotten</t>
  </si>
  <si>
    <t>Schramberg</t>
  </si>
  <si>
    <t>Schraplau</t>
  </si>
  <si>
    <t>Schriesheim</t>
  </si>
  <si>
    <t>St. Schrobenhausen</t>
  </si>
  <si>
    <t>Schrozberg</t>
  </si>
  <si>
    <t>Schüttorf</t>
  </si>
  <si>
    <t>Schwaan</t>
  </si>
  <si>
    <t>Schwabach</t>
  </si>
  <si>
    <t>Schwäbisch Gmünd</t>
  </si>
  <si>
    <t>Schwäbisch Hall</t>
  </si>
  <si>
    <t>St. Schwabmünchen</t>
  </si>
  <si>
    <t>Schwaigern</t>
  </si>
  <si>
    <t>Schwalbach am Taunus</t>
  </si>
  <si>
    <t>Schwalmstadt, Konfirmationsstadt</t>
  </si>
  <si>
    <t>Schwandorf</t>
  </si>
  <si>
    <t>Schwanebeck</t>
  </si>
  <si>
    <t>St. Schwarzenbach a.d.Saale</t>
  </si>
  <si>
    <t>St. Schwarzenbach a.Wald</t>
  </si>
  <si>
    <t>Schwarzenbek</t>
  </si>
  <si>
    <t>Schwarzenberg/Erzgeb.</t>
  </si>
  <si>
    <t>Schwarzenborn</t>
  </si>
  <si>
    <t>Schwarzheide</t>
  </si>
  <si>
    <t>Schwedt/Oder</t>
  </si>
  <si>
    <t>Schweich</t>
  </si>
  <si>
    <t>Schweinfurt</t>
  </si>
  <si>
    <t>Schwelm</t>
  </si>
  <si>
    <t>Schwentinental</t>
  </si>
  <si>
    <t>Schwerin, Landeshauptstadt</t>
  </si>
  <si>
    <t>Schwerte an der Ruhr</t>
  </si>
  <si>
    <t>Schwetzingen</t>
  </si>
  <si>
    <t>Sebnitz</t>
  </si>
  <si>
    <t>Seehausen (Altmark)</t>
  </si>
  <si>
    <t>Seeland</t>
  </si>
  <si>
    <t>Seelow</t>
  </si>
  <si>
    <t>Seelze</t>
  </si>
  <si>
    <t>Seesen</t>
  </si>
  <si>
    <t>Sehnde</t>
  </si>
  <si>
    <t>Seifhennersdorf</t>
  </si>
  <si>
    <t>Selb</t>
  </si>
  <si>
    <t>St. Selbitz</t>
  </si>
  <si>
    <t>Seligenstadt</t>
  </si>
  <si>
    <t>Selm</t>
  </si>
  <si>
    <t>Selters (Westerwald)</t>
  </si>
  <si>
    <t>St. Senden</t>
  </si>
  <si>
    <t>Sendenhorst</t>
  </si>
  <si>
    <t>Senftenberg</t>
  </si>
  <si>
    <t>St. Seßlach</t>
  </si>
  <si>
    <t>Siegburg</t>
  </si>
  <si>
    <t>Siegen</t>
  </si>
  <si>
    <t>Sigmaringen</t>
  </si>
  <si>
    <t>St. Simbach a.Inn</t>
  </si>
  <si>
    <t>Simmern/ Hunsrück</t>
  </si>
  <si>
    <t>Sindelfingen</t>
  </si>
  <si>
    <t>Singen (Hohentwiel)</t>
  </si>
  <si>
    <t>Sinsheim</t>
  </si>
  <si>
    <t>Sinzig</t>
  </si>
  <si>
    <t>Soest</t>
  </si>
  <si>
    <t>Solingen, Klingenstadt</t>
  </si>
  <si>
    <t>Solms</t>
  </si>
  <si>
    <t>Soltau</t>
  </si>
  <si>
    <t>Sömmerda</t>
  </si>
  <si>
    <t>Sondershausen</t>
  </si>
  <si>
    <t>Sonneberg</t>
  </si>
  <si>
    <t>Sonnewalde</t>
  </si>
  <si>
    <t>St. Sonthofen</t>
  </si>
  <si>
    <t>Sontra</t>
  </si>
  <si>
    <t>Spaichingen</t>
  </si>
  <si>
    <t>St. Spalt</t>
  </si>
  <si>
    <t>Spangenberg, Liebenbachstadt</t>
  </si>
  <si>
    <t>Speicher</t>
  </si>
  <si>
    <t>Spenge</t>
  </si>
  <si>
    <t>Speyer</t>
  </si>
  <si>
    <t>Spremberg</t>
  </si>
  <si>
    <t>Springe</t>
  </si>
  <si>
    <t>Sprockhövel</t>
  </si>
  <si>
    <t>St. Blasien</t>
  </si>
  <si>
    <t>St. Georgen im Schwarzwald</t>
  </si>
  <si>
    <t>St. Ingbert</t>
  </si>
  <si>
    <t>St. Wendel</t>
  </si>
  <si>
    <t>Stade</t>
  </si>
  <si>
    <t>Stadt Wehlen</t>
  </si>
  <si>
    <t>Stadtallendorf</t>
  </si>
  <si>
    <t>St. Stadtbergen</t>
  </si>
  <si>
    <t>Stadthagen</t>
  </si>
  <si>
    <t>Stadtilm</t>
  </si>
  <si>
    <t>Stadtlengsfeld</t>
  </si>
  <si>
    <t>Stadtlohn</t>
  </si>
  <si>
    <t>Stadtoldendorf</t>
  </si>
  <si>
    <t>St. Stadtprozelten</t>
  </si>
  <si>
    <t>Stadtroda</t>
  </si>
  <si>
    <t>St. Stadtsteinach</t>
  </si>
  <si>
    <t>St. Starnberg</t>
  </si>
  <si>
    <t>Staßfurt</t>
  </si>
  <si>
    <t>Staufen im Breisgau</t>
  </si>
  <si>
    <t>Staufenberg</t>
  </si>
  <si>
    <t>Stavenhagen, Reuterstadt</t>
  </si>
  <si>
    <t>St. Stein</t>
  </si>
  <si>
    <t>Steinach</t>
  </si>
  <si>
    <t>Steinau an der Straße, Brüder-Grimm-Stadt</t>
  </si>
  <si>
    <t>Steinbach (Taunus)</t>
  </si>
  <si>
    <t>Steinbach-Hallenberg, Kurort</t>
  </si>
  <si>
    <t>Steinfurt</t>
  </si>
  <si>
    <t>Steinheim an der Murr</t>
  </si>
  <si>
    <t>Steinheim</t>
  </si>
  <si>
    <t>Stendal</t>
  </si>
  <si>
    <t>Sternberg</t>
  </si>
  <si>
    <t>Stockach</t>
  </si>
  <si>
    <t>Stolberg (Rhld.), Kupferstadt</t>
  </si>
  <si>
    <t>Stollberg/Erzgeb.</t>
  </si>
  <si>
    <t>Stolpen</t>
  </si>
  <si>
    <t>Storkow (Mark)</t>
  </si>
  <si>
    <t>Stößen</t>
  </si>
  <si>
    <t>Straelen</t>
  </si>
  <si>
    <t>Stralsund</t>
  </si>
  <si>
    <t>Strasburg (Uckermark)</t>
  </si>
  <si>
    <t>Straubing</t>
  </si>
  <si>
    <t>Strausberg</t>
  </si>
  <si>
    <t>Strehla</t>
  </si>
  <si>
    <t>Stromberg</t>
  </si>
  <si>
    <t>Stühlingen</t>
  </si>
  <si>
    <t>Stutensee</t>
  </si>
  <si>
    <t>Stuttgart, Landeshauptstadt</t>
  </si>
  <si>
    <t>Südliches Anhalt</t>
  </si>
  <si>
    <t>Suhl</t>
  </si>
  <si>
    <t>Sulingen</t>
  </si>
  <si>
    <t>Sulz am Neckar</t>
  </si>
  <si>
    <t>Sulzbach/ Saar</t>
  </si>
  <si>
    <t>St. Sulzbach-Rosenberg</t>
  </si>
  <si>
    <t>Sulzburg</t>
  </si>
  <si>
    <t>Sundern (Sauerland)</t>
  </si>
  <si>
    <t>Süßen</t>
  </si>
  <si>
    <t>Syke</t>
  </si>
  <si>
    <t>Tambach-Dietharz/Thür. Wald</t>
  </si>
  <si>
    <t>Tangerhütte</t>
  </si>
  <si>
    <t>Tangermünde</t>
  </si>
  <si>
    <t>Tann (Rhön)</t>
  </si>
  <si>
    <t>Tanna</t>
  </si>
  <si>
    <t>Tauberbischofsheim</t>
  </si>
  <si>
    <t>Taucha</t>
  </si>
  <si>
    <t>Taunusstein</t>
  </si>
  <si>
    <t>Tecklenburg</t>
  </si>
  <si>
    <t>St. Tegernsee</t>
  </si>
  <si>
    <t>Telgte</t>
  </si>
  <si>
    <t>Teltow</t>
  </si>
  <si>
    <t>Templin</t>
  </si>
  <si>
    <t>Tengen</t>
  </si>
  <si>
    <t>Tessin</t>
  </si>
  <si>
    <t>Teterow</t>
  </si>
  <si>
    <t>Tettnang</t>
  </si>
  <si>
    <t>St. Teublitz</t>
  </si>
  <si>
    <t>Teuchern</t>
  </si>
  <si>
    <t>Teupitz</t>
  </si>
  <si>
    <t>St. Teuschnitz</t>
  </si>
  <si>
    <t>Thale</t>
  </si>
  <si>
    <t>Thalheim/Erzgeb.</t>
  </si>
  <si>
    <t>St. Thannhausen</t>
  </si>
  <si>
    <t>Tharandt</t>
  </si>
  <si>
    <t>Themar</t>
  </si>
  <si>
    <t>Thum</t>
  </si>
  <si>
    <t>St. Tirschenreuth</t>
  </si>
  <si>
    <t>Titisee-Neustadt</t>
  </si>
  <si>
    <t>St. Tittmoning</t>
  </si>
  <si>
    <t>Todtnau</t>
  </si>
  <si>
    <t>St. Töging a.Inn</t>
  </si>
  <si>
    <t>Tönisvorst</t>
  </si>
  <si>
    <t>Tönning</t>
  </si>
  <si>
    <t>Torgau</t>
  </si>
  <si>
    <t>Torgelow</t>
  </si>
  <si>
    <t>Tornesch</t>
  </si>
  <si>
    <t>Traben-Trarbach</t>
  </si>
  <si>
    <t>St. Traunreut</t>
  </si>
  <si>
    <t>Traunstein</t>
  </si>
  <si>
    <t>Trebbin</t>
  </si>
  <si>
    <t>Trebsen/Mulde</t>
  </si>
  <si>
    <t>Treffurt</t>
  </si>
  <si>
    <t>Trendelburg</t>
  </si>
  <si>
    <t>St. Treuchtlingen</t>
  </si>
  <si>
    <t>Treuen</t>
  </si>
  <si>
    <t>Treuenbrietzen</t>
  </si>
  <si>
    <t>Triberg im Schwarzwald</t>
  </si>
  <si>
    <t>Tribsees</t>
  </si>
  <si>
    <t>Trier</t>
  </si>
  <si>
    <t>Triptis</t>
  </si>
  <si>
    <t>Trochtelfingen</t>
  </si>
  <si>
    <t>Troisdorf</t>
  </si>
  <si>
    <t>Trossingen</t>
  </si>
  <si>
    <t>St. Trostberg</t>
  </si>
  <si>
    <t>Tübingen</t>
  </si>
  <si>
    <t>Tuttlingen</t>
  </si>
  <si>
    <t>Twistringen</t>
  </si>
  <si>
    <t>Übach-Palenberg</t>
  </si>
  <si>
    <t>Überlingen</t>
  </si>
  <si>
    <t>Uebigau-Wahrenbrück</t>
  </si>
  <si>
    <t>Ueckermünde</t>
  </si>
  <si>
    <t>Uelzen</t>
  </si>
  <si>
    <t>Uetersen</t>
  </si>
  <si>
    <t>St. Uffenheim</t>
  </si>
  <si>
    <t>Uhingen</t>
  </si>
  <si>
    <t>Ulm</t>
  </si>
  <si>
    <t>Ulmen</t>
  </si>
  <si>
    <t>Ulrichstein</t>
  </si>
  <si>
    <t>Ummerstadt</t>
  </si>
  <si>
    <t>Unkel</t>
  </si>
  <si>
    <t>Unna</t>
  </si>
  <si>
    <t>St. Unterschleißheim</t>
  </si>
  <si>
    <t>Usedom</t>
  </si>
  <si>
    <t>Usingen</t>
  </si>
  <si>
    <t>Uslar</t>
  </si>
  <si>
    <t>Vacha</t>
  </si>
  <si>
    <t>Vaihingen an der Enz</t>
  </si>
  <si>
    <t>Vallendar</t>
  </si>
  <si>
    <t>Varel</t>
  </si>
  <si>
    <t>Vechta</t>
  </si>
  <si>
    <t>Velbert</t>
  </si>
  <si>
    <t>St. Velburg</t>
  </si>
  <si>
    <t>St. Velden</t>
  </si>
  <si>
    <t>Velen</t>
  </si>
  <si>
    <t>Vellberg</t>
  </si>
  <si>
    <t>Vellmar</t>
  </si>
  <si>
    <t>Velten</t>
  </si>
  <si>
    <t>Verden (Aller)</t>
  </si>
  <si>
    <t>Veringenstadt</t>
  </si>
  <si>
    <t>Verl</t>
  </si>
  <si>
    <t>Versmold</t>
  </si>
  <si>
    <t>Vetschau/Spreewald</t>
  </si>
  <si>
    <t>St. Viechtach</t>
  </si>
  <si>
    <t>Viernheim</t>
  </si>
  <si>
    <t>Viersen</t>
  </si>
  <si>
    <t>Villingen-Schwenningen</t>
  </si>
  <si>
    <t>St. Vilsbiburg</t>
  </si>
  <si>
    <t>St. Vilseck</t>
  </si>
  <si>
    <t>St. Vilshofen an der Donau</t>
  </si>
  <si>
    <t>Visselhövede</t>
  </si>
  <si>
    <t>Vlotho</t>
  </si>
  <si>
    <t>Voerde (Niederrhein)</t>
  </si>
  <si>
    <t>Vogtsburg im Kaiserstuhl</t>
  </si>
  <si>
    <t>St. Vohburg a.d.Donau</t>
  </si>
  <si>
    <t>St. Vohenstrauß</t>
  </si>
  <si>
    <t>Vöhrenbach</t>
  </si>
  <si>
    <t>St. Vöhringen</t>
  </si>
  <si>
    <t>St. Volkach</t>
  </si>
  <si>
    <t>Völklingen</t>
  </si>
  <si>
    <t>Volkmarsen</t>
  </si>
  <si>
    <t>Vreden</t>
  </si>
  <si>
    <t>Wachenheim an der Weinstraße</t>
  </si>
  <si>
    <t>Wächtersbach</t>
  </si>
  <si>
    <t>Wadern</t>
  </si>
  <si>
    <t>Waghäusel</t>
  </si>
  <si>
    <t>Wahlstedt</t>
  </si>
  <si>
    <t>Waiblingen</t>
  </si>
  <si>
    <t>Waibstadt</t>
  </si>
  <si>
    <t>St. Waischenfeld</t>
  </si>
  <si>
    <t>Waldbröl</t>
  </si>
  <si>
    <t>Waldeck</t>
  </si>
  <si>
    <t>Waldenbuch</t>
  </si>
  <si>
    <t>Waldenburg</t>
  </si>
  <si>
    <t>St. Waldershof</t>
  </si>
  <si>
    <t>Waldheim</t>
  </si>
  <si>
    <t>Waldkappel</t>
  </si>
  <si>
    <t>Waldkirch</t>
  </si>
  <si>
    <t>St. Waldkirchen</t>
  </si>
  <si>
    <t>St. Waldkraiburg</t>
  </si>
  <si>
    <t>St. Waldmünchen</t>
  </si>
  <si>
    <t>St. Waldsassen</t>
  </si>
  <si>
    <t>Waldshut-Tiengen</t>
  </si>
  <si>
    <t>Walldorf</t>
  </si>
  <si>
    <t>Walldürn</t>
  </si>
  <si>
    <t>St. Wallenfels</t>
  </si>
  <si>
    <t>Walsrode</t>
  </si>
  <si>
    <t>Waltershausen</t>
  </si>
  <si>
    <t>Waltrop</t>
  </si>
  <si>
    <t>Wanfried</t>
  </si>
  <si>
    <t>Wangen im Allgäu</t>
  </si>
  <si>
    <t>Wanzleben-Börde</t>
  </si>
  <si>
    <t>Warburg</t>
  </si>
  <si>
    <t>Waren (Müritz)</t>
  </si>
  <si>
    <t>Warendorf</t>
  </si>
  <si>
    <t>Warin</t>
  </si>
  <si>
    <t>Warstein</t>
  </si>
  <si>
    <t>Wassenberg</t>
  </si>
  <si>
    <t>St. Wasserburg a.Inn</t>
  </si>
  <si>
    <t>St. Wassertrüdingen</t>
  </si>
  <si>
    <t>Wasungen</t>
  </si>
  <si>
    <t>Wedel</t>
  </si>
  <si>
    <t>Weener</t>
  </si>
  <si>
    <t>Wegberg</t>
  </si>
  <si>
    <t>Wegeleben</t>
  </si>
  <si>
    <t>Wehr</t>
  </si>
  <si>
    <t>Weida</t>
  </si>
  <si>
    <t>Weiden i.d.OPf.</t>
  </si>
  <si>
    <t>Weikersheim</t>
  </si>
  <si>
    <t>Weil am Rhein</t>
  </si>
  <si>
    <t>Weil der Stadt</t>
  </si>
  <si>
    <t>Weilburg</t>
  </si>
  <si>
    <t>Weilheim an der Teck</t>
  </si>
  <si>
    <t>St. Weilheim i.OB</t>
  </si>
  <si>
    <t>Weimar</t>
  </si>
  <si>
    <t>Weingarten</t>
  </si>
  <si>
    <t>Weinheim</t>
  </si>
  <si>
    <t>Weinsberg</t>
  </si>
  <si>
    <t>Weinstadt</t>
  </si>
  <si>
    <t>St. Weismain</t>
  </si>
  <si>
    <t>Weißenberg</t>
  </si>
  <si>
    <t>Weißenburg i.Bay.</t>
  </si>
  <si>
    <t>Weißenfels</t>
  </si>
  <si>
    <t>St. Weißenhorn</t>
  </si>
  <si>
    <t>Weißensee</t>
  </si>
  <si>
    <t>St. Weißenstadt</t>
  </si>
  <si>
    <t>Weißenthurm</t>
  </si>
  <si>
    <t>Weißwasser/O.L.</t>
  </si>
  <si>
    <t>Weiterstadt</t>
  </si>
  <si>
    <t>Welzheim</t>
  </si>
  <si>
    <t>Welzow</t>
  </si>
  <si>
    <t>St. Wemding</t>
  </si>
  <si>
    <t>Wendlingen am Neckar</t>
  </si>
  <si>
    <t>Werben (Elbe)</t>
  </si>
  <si>
    <t>Werdau</t>
  </si>
  <si>
    <t>Werder (Havel)</t>
  </si>
  <si>
    <t>Werdohl</t>
  </si>
  <si>
    <t>Werl</t>
  </si>
  <si>
    <t>Werlte</t>
  </si>
  <si>
    <t>Wermelskirchen</t>
  </si>
  <si>
    <t>Wernau (Neckar)</t>
  </si>
  <si>
    <t>Werne</t>
  </si>
  <si>
    <t>Werneuchen</t>
  </si>
  <si>
    <t>Wernigerode</t>
  </si>
  <si>
    <t>Wertheim</t>
  </si>
  <si>
    <t>Werther (Westf.)</t>
  </si>
  <si>
    <t>St. Wertingen</t>
  </si>
  <si>
    <t>Wesel</t>
  </si>
  <si>
    <t>Wesenberg</t>
  </si>
  <si>
    <t>Wesselburen</t>
  </si>
  <si>
    <t>Wesseling</t>
  </si>
  <si>
    <t>Westerburg</t>
  </si>
  <si>
    <t>Westerstede</t>
  </si>
  <si>
    <t>Wetter (Hessen)</t>
  </si>
  <si>
    <t>Wetter (Ruhr)</t>
  </si>
  <si>
    <t>Wettin-Löbejün</t>
  </si>
  <si>
    <t>Wetzlar</t>
  </si>
  <si>
    <t>Widdern</t>
  </si>
  <si>
    <t>Wiehe</t>
  </si>
  <si>
    <t>Wiehl</t>
  </si>
  <si>
    <t>Wiesbaden, Landeshauptstadt</t>
  </si>
  <si>
    <t>Wiesensteig</t>
  </si>
  <si>
    <t>Wiesloch</t>
  </si>
  <si>
    <t>Wiesmoor</t>
  </si>
  <si>
    <t>Wildau</t>
  </si>
  <si>
    <t>Wildberg</t>
  </si>
  <si>
    <t>Wildenfels</t>
  </si>
  <si>
    <t>Wildeshausen</t>
  </si>
  <si>
    <t>Wilhelmshaven</t>
  </si>
  <si>
    <t>Wilkau-Haßlau</t>
  </si>
  <si>
    <t>Willebadessen</t>
  </si>
  <si>
    <t>Willich</t>
  </si>
  <si>
    <t>Wilsdruff</t>
  </si>
  <si>
    <t>Wilster</t>
  </si>
  <si>
    <t>Wilthen</t>
  </si>
  <si>
    <t>St. Windischeschenbach</t>
  </si>
  <si>
    <t>St. Windsbach</t>
  </si>
  <si>
    <t>Winnenden</t>
  </si>
  <si>
    <t>Winsen (Luhe)</t>
  </si>
  <si>
    <t>Winterberg</t>
  </si>
  <si>
    <t>Wipperfürth</t>
  </si>
  <si>
    <t>Wirges</t>
  </si>
  <si>
    <t>Wismar</t>
  </si>
  <si>
    <t>Wissen</t>
  </si>
  <si>
    <t>Witten</t>
  </si>
  <si>
    <t>Wittenberg, Lutherstadt</t>
  </si>
  <si>
    <t>Wittenberge</t>
  </si>
  <si>
    <t>Wittenburg</t>
  </si>
  <si>
    <t>Wittichenau</t>
  </si>
  <si>
    <t>Wittingen</t>
  </si>
  <si>
    <t>Wittlich</t>
  </si>
  <si>
    <t>Wittmund</t>
  </si>
  <si>
    <t>Wittstock/Dosse</t>
  </si>
  <si>
    <t>Witzenhausen</t>
  </si>
  <si>
    <t>Woldegk</t>
  </si>
  <si>
    <t>Wolfach</t>
  </si>
  <si>
    <t>Wolfenbüttel</t>
  </si>
  <si>
    <t>Wolfhagen</t>
  </si>
  <si>
    <t>St. Wolframs-Eschenbach</t>
  </si>
  <si>
    <t>St. Wolfratshausen</t>
  </si>
  <si>
    <t>Wolfsburg</t>
  </si>
  <si>
    <t>Wolfstein</t>
  </si>
  <si>
    <t>Wolgast</t>
  </si>
  <si>
    <t>Wolkenstein</t>
  </si>
  <si>
    <t>Wolmirstedt</t>
  </si>
  <si>
    <t>Worms</t>
  </si>
  <si>
    <t>Wörrstadt</t>
  </si>
  <si>
    <t>St. Wörth a.d.Donau</t>
  </si>
  <si>
    <t>St. Wörth a.Main</t>
  </si>
  <si>
    <t>Wörth am Rhein</t>
  </si>
  <si>
    <t>Wriezen</t>
  </si>
  <si>
    <t>Wülfrath</t>
  </si>
  <si>
    <t>St. Wunsiedel</t>
  </si>
  <si>
    <t>Wunstorf</t>
  </si>
  <si>
    <t>Wuppertal</t>
  </si>
  <si>
    <t>Würselen</t>
  </si>
  <si>
    <t>Wurzbach</t>
  </si>
  <si>
    <t>Würzburg</t>
  </si>
  <si>
    <t>Wurzen</t>
  </si>
  <si>
    <t>Wustrow (Wendland)</t>
  </si>
  <si>
    <t>Wyk auf Föhr</t>
  </si>
  <si>
    <t>Xanten</t>
  </si>
  <si>
    <t>Zahna-Elster</t>
  </si>
  <si>
    <t>Zarrentin am Schaalsee</t>
  </si>
  <si>
    <t>Zehdenick</t>
  </si>
  <si>
    <t>St. Zeil a.Main</t>
  </si>
  <si>
    <t>Zeitz</t>
  </si>
  <si>
    <t>Zell (Mosel)</t>
  </si>
  <si>
    <t>Zell am Harmersbach</t>
  </si>
  <si>
    <t>Zell im Wiesental</t>
  </si>
  <si>
    <t>Zella-Mehlis</t>
  </si>
  <si>
    <t>Zerbst/Anhalt</t>
  </si>
  <si>
    <t>Zeulenroda-Triebes</t>
  </si>
  <si>
    <t>Zeven</t>
  </si>
  <si>
    <t>Ziegenrück</t>
  </si>
  <si>
    <t>Zierenberg</t>
  </si>
  <si>
    <t>Ziesar</t>
  </si>
  <si>
    <t>St. Zirndorf</t>
  </si>
  <si>
    <t>Zittau</t>
  </si>
  <si>
    <t>Zörbig</t>
  </si>
  <si>
    <t>Zossen</t>
  </si>
  <si>
    <t>Zschopau</t>
  </si>
  <si>
    <t>Zülpich</t>
  </si>
  <si>
    <t>Zweibrücken</t>
  </si>
  <si>
    <t>Zwenkau</t>
  </si>
  <si>
    <t>Zwickau</t>
  </si>
  <si>
    <t>St. Zwiesel</t>
  </si>
  <si>
    <t>Zwingenberg</t>
  </si>
  <si>
    <t>Zwönitz</t>
  </si>
  <si>
    <t>GoBD 2019</t>
  </si>
  <si>
    <t xml:space="preserve">Punkt 3.2 </t>
  </si>
  <si>
    <t>3.2.1 Vollständigkeit (§ 146 Absatz 1 AO, § 239 Absatz 2 HGB)</t>
  </si>
  <si>
    <t>3.2.5 Unveränderbarkeit (§ 146 Absatz 4 AO, § 239 Absatz 3 HGB)</t>
  </si>
  <si>
    <t>4.1 Belegsicherung</t>
  </si>
  <si>
    <t>4.3 Erfassungsgerechte Aufbereitung der Buchungsbelege</t>
  </si>
  <si>
    <t>5. Aufzeichnung der Geschäftsvorfälle in zeitlicher Reihenfolge und in sachlicher Ordnung (Grund(buch)aufzeichnungen, Journal- und Kontenfunktion)</t>
  </si>
  <si>
    <t>§146 AEAO Nr2.1</t>
  </si>
  <si>
    <t xml:space="preserve">Einzelaufzeichnungspflicht </t>
  </si>
  <si>
    <t>- Verpflegungsmehraufwand</t>
  </si>
  <si>
    <t>Umsatz</t>
  </si>
  <si>
    <t>Gegenkonto</t>
  </si>
  <si>
    <t>Beleg 1</t>
  </si>
  <si>
    <t>Datum</t>
  </si>
  <si>
    <t>Konto</t>
  </si>
  <si>
    <t>Text</t>
  </si>
  <si>
    <t>- Kilometeraufwand</t>
  </si>
  <si>
    <t>- Übernachtungsaufwand</t>
  </si>
  <si>
    <t>Verpfl. Kürzungen</t>
  </si>
  <si>
    <t>Summe Kürzung
(Ansatzwert)</t>
  </si>
  <si>
    <t>Reisenebenkosten</t>
  </si>
  <si>
    <t>Aufwand aus Nebenkosten</t>
  </si>
  <si>
    <t>Pauschbeträge für Verpflegungsmehraufwendungen</t>
  </si>
  <si>
    <t>Pauschbetrag für Übernachtungskosten</t>
  </si>
  <si>
    <t>https://www.bing.com/videos/search?q=excel+dropdown+buchstabensuche&amp;&amp;view=detail&amp;mid=79E6E4878F2A038B61DD79E6E4878F2A038B61DD&amp;&amp;FORM=VRDGAR&amp;ru=%2Fvideos%2Fsearch%3Fq%3Dexcel%2520dropdown%2520buchstabensuche%26qs%3DRI%26form%3DQBVR%26sp%3D1%26pq%3Ddropdown%2520buchs%26sc%3D1-14%26sk%3D%26cvid%3D9DAC20913AB641518003E489F415F782</t>
  </si>
  <si>
    <t>bei einer Abwesenheitsdauer von mindestens 24 Stunden je Kalendertag</t>
  </si>
  <si>
    <t>für den An- und Abreisetag sowie bei einer Abwesen- heitsdauer von mehr als 8 Stunden je Kalendertag</t>
  </si>
  <si>
    <t>Länder</t>
  </si>
  <si>
    <t>€</t>
  </si>
  <si>
    <t>€2</t>
  </si>
  <si>
    <t>t</t>
  </si>
  <si>
    <t>Übernachtungsaufwand</t>
  </si>
  <si>
    <t>Essen Gestellung</t>
  </si>
  <si>
    <t>Monat</t>
  </si>
  <si>
    <t>Jahr</t>
  </si>
  <si>
    <t>Belgien</t>
  </si>
  <si>
    <t>Januar</t>
  </si>
  <si>
    <t>Bulgarien</t>
  </si>
  <si>
    <t>Kosten</t>
  </si>
  <si>
    <t>Dänemark</t>
  </si>
  <si>
    <t>März</t>
  </si>
  <si>
    <t>Estland</t>
  </si>
  <si>
    <t>tab_Auswahl</t>
  </si>
  <si>
    <t>April</t>
  </si>
  <si>
    <t>Finnland</t>
  </si>
  <si>
    <t>Mai</t>
  </si>
  <si>
    <t>Frankreich - Lyon</t>
  </si>
  <si>
    <t>Juni</t>
  </si>
  <si>
    <t>Frankreich - Marseille</t>
  </si>
  <si>
    <t>Juli</t>
  </si>
  <si>
    <t>Frankreich - Paris sowie die Departments 92, 93 und 94</t>
  </si>
  <si>
    <t>August</t>
  </si>
  <si>
    <t>Frankreich - Straßburg</t>
  </si>
  <si>
    <t>September</t>
  </si>
  <si>
    <t>Frankreich - im Übrigen</t>
  </si>
  <si>
    <t>Oktober</t>
  </si>
  <si>
    <t>Griechenland - Athen</t>
  </si>
  <si>
    <t>Benutztes Fahrzeug:</t>
  </si>
  <si>
    <t>November</t>
  </si>
  <si>
    <t>Griechenland - im Übrigen</t>
  </si>
  <si>
    <t>Dezember</t>
  </si>
  <si>
    <t>Irland</t>
  </si>
  <si>
    <t>Motorrad</t>
  </si>
  <si>
    <t>Island</t>
  </si>
  <si>
    <t>Fahrrad</t>
  </si>
  <si>
    <t>Israel</t>
  </si>
  <si>
    <t>Bahn</t>
  </si>
  <si>
    <t>Italien - Mailand</t>
  </si>
  <si>
    <t>Flugzeug</t>
  </si>
  <si>
    <t>Italien - Rom</t>
  </si>
  <si>
    <t>Italien - im Übrigen</t>
  </si>
  <si>
    <t>Lichtestein</t>
  </si>
  <si>
    <t>Luxenburg</t>
  </si>
  <si>
    <t>Marokko</t>
  </si>
  <si>
    <t>Reisenebenkosten:</t>
  </si>
  <si>
    <t>Mazedonien</t>
  </si>
  <si>
    <t>Bar erhalt</t>
  </si>
  <si>
    <t>Moldau, Republik</t>
  </si>
  <si>
    <t>Lohnabrechung</t>
  </si>
  <si>
    <t>Monaco</t>
  </si>
  <si>
    <t>Taxi</t>
  </si>
  <si>
    <t>Niederlande</t>
  </si>
  <si>
    <t>Norwegen</t>
  </si>
  <si>
    <t>Österreich</t>
  </si>
  <si>
    <t>Gepäckgebühren</t>
  </si>
  <si>
    <t>Polen - Breslau</t>
  </si>
  <si>
    <t>Kundenpräsent</t>
  </si>
  <si>
    <t>Polen - Danzig</t>
  </si>
  <si>
    <t>Eintrittsgeld</t>
  </si>
  <si>
    <t>Polen - Krakau</t>
  </si>
  <si>
    <t>Trinkgeld</t>
  </si>
  <si>
    <t>Polen - Warschau</t>
  </si>
  <si>
    <t>berufl. Telefongespräche</t>
  </si>
  <si>
    <t>Polen - im Übrigen</t>
  </si>
  <si>
    <t>Kopien</t>
  </si>
  <si>
    <t>Portugal</t>
  </si>
  <si>
    <t>Porto</t>
  </si>
  <si>
    <t>Rumänien - Bukarest</t>
  </si>
  <si>
    <t>Schäden am Reisegepäck</t>
  </si>
  <si>
    <t>Rumänien - im Übrigen</t>
  </si>
  <si>
    <t>Diebstahl von Gegenständen 
(Wiederbeschaffungskosten)</t>
  </si>
  <si>
    <t>Schweden</t>
  </si>
  <si>
    <t>Schadenersatz bei verschuldeten Unfällen</t>
  </si>
  <si>
    <t>Schweiz - Genf</t>
  </si>
  <si>
    <t>Schweiz - im Übrigen</t>
  </si>
  <si>
    <t>Serbien</t>
  </si>
  <si>
    <t>Slowakische Republik</t>
  </si>
  <si>
    <t>Spanien - Barcelona</t>
  </si>
  <si>
    <t>Spanien - Kanarische Inseln</t>
  </si>
  <si>
    <t>Auslieferung</t>
  </si>
  <si>
    <t>Spanien - Madrid</t>
  </si>
  <si>
    <t>Dienstleistung vor Ort</t>
  </si>
  <si>
    <t>Spanien - Palma de Mallorca</t>
  </si>
  <si>
    <t>Kundenbesuch</t>
  </si>
  <si>
    <t>Spanien - im Übrigen</t>
  </si>
  <si>
    <t>Montage</t>
  </si>
  <si>
    <t>Verkaufsgespräch</t>
  </si>
  <si>
    <t>Türkei - Istanbul</t>
  </si>
  <si>
    <t>Türkei - Izmir</t>
  </si>
  <si>
    <t>Türkei - im Übrigen</t>
  </si>
  <si>
    <t>Afghanistan</t>
  </si>
  <si>
    <t>Ägypten</t>
  </si>
  <si>
    <t>Äthiopien</t>
  </si>
  <si>
    <t>Äquatorialguinea</t>
  </si>
  <si>
    <t>Albanien</t>
  </si>
  <si>
    <t>Algerien</t>
  </si>
  <si>
    <t>Andorra</t>
  </si>
  <si>
    <t>Angola</t>
  </si>
  <si>
    <t>Argentinien</t>
  </si>
  <si>
    <t>Armenien</t>
  </si>
  <si>
    <t>Aserbaidschan</t>
  </si>
  <si>
    <t>Australien</t>
  </si>
  <si>
    <t>Australien – Canberra</t>
  </si>
  <si>
    <t>Australien – Sydney</t>
  </si>
  <si>
    <t>Australien – im Übrigen</t>
  </si>
  <si>
    <t>Bahrain</t>
  </si>
  <si>
    <t>Bangladesch</t>
  </si>
  <si>
    <t>Barbados</t>
  </si>
  <si>
    <t>Benin</t>
  </si>
  <si>
    <t>Bolivien</t>
  </si>
  <si>
    <t>Bosnien und Herzegowina</t>
  </si>
  <si>
    <t>Botsuana</t>
  </si>
  <si>
    <t>Brasilien</t>
  </si>
  <si>
    <t>Brasilien– Brasilia</t>
  </si>
  <si>
    <t>Brasilien– Rio de Janeiro</t>
  </si>
  <si>
    <t>Brasilien– Sao Paulo</t>
  </si>
  <si>
    <t>Brasilien– im Übrigen</t>
  </si>
  <si>
    <t>Brunei</t>
  </si>
  <si>
    <t>Burkina Faso</t>
  </si>
  <si>
    <t>Burundi</t>
  </si>
  <si>
    <t>Chile</t>
  </si>
  <si>
    <t>China</t>
  </si>
  <si>
    <t>China– Chengdu</t>
  </si>
  <si>
    <t>China– Hongkong</t>
  </si>
  <si>
    <t>China– Kanton</t>
  </si>
  <si>
    <r>
      <t>China– </t>
    </r>
    <r>
      <rPr>
        <sz val="10"/>
        <color rgb="FF54555B"/>
        <rFont val="Arial"/>
        <family val="2"/>
      </rPr>
      <t>Peking</t>
    </r>
  </si>
  <si>
    <r>
      <t>China– </t>
    </r>
    <r>
      <rPr>
        <sz val="10"/>
        <color rgb="FF54555B"/>
        <rFont val="Arial"/>
        <family val="2"/>
      </rPr>
      <t>Shanghai</t>
    </r>
  </si>
  <si>
    <r>
      <t>China– </t>
    </r>
    <r>
      <rPr>
        <sz val="10"/>
        <color rgb="FF54555B"/>
        <rFont val="Arial"/>
        <family val="2"/>
      </rPr>
      <t>im Übrigen</t>
    </r>
  </si>
  <si>
    <t>Costa Rica</t>
  </si>
  <si>
    <t>Côte d’Ivoire</t>
  </si>
  <si>
    <t>Dominikanische Republik</t>
  </si>
  <si>
    <t>Dschibuti</t>
  </si>
  <si>
    <t>Ecuador</t>
  </si>
  <si>
    <t>El Salvador</t>
  </si>
  <si>
    <t>Eritrea</t>
  </si>
  <si>
    <t>Fidschi</t>
  </si>
  <si>
    <t>Frankreich</t>
  </si>
  <si>
    <t>Frankreich– Lyon</t>
  </si>
  <si>
    <t>Frankreich– Marseille</t>
  </si>
  <si>
    <t>Frankreich– Paris sowie die Departments 92, 93 und 94</t>
  </si>
  <si>
    <t>Frankreich– Straßburg</t>
  </si>
  <si>
    <t>Frankreich– im Übrigen</t>
  </si>
  <si>
    <t>Gabun</t>
  </si>
  <si>
    <t>Gambia</t>
  </si>
  <si>
    <t>Georgien</t>
  </si>
  <si>
    <t>Ghana</t>
  </si>
  <si>
    <t>Griechenland</t>
  </si>
  <si>
    <t>Griechenland– Athen</t>
  </si>
  <si>
    <t>Griechenland– im Übrigen</t>
  </si>
  <si>
    <t>Guatemala</t>
  </si>
  <si>
    <t>Guinea</t>
  </si>
  <si>
    <t>Guinea-Bissau</t>
  </si>
  <si>
    <t>Haiti</t>
  </si>
  <si>
    <t>Honduras</t>
  </si>
  <si>
    <t>Indien</t>
  </si>
  <si>
    <t>– Bangalore</t>
  </si>
  <si>
    <t>– Chennai</t>
  </si>
  <si>
    <t>– Kalkutta</t>
  </si>
  <si>
    <t>– Mumbai</t>
  </si>
  <si>
    <t>– Neu Delhi</t>
  </si>
  <si>
    <t>– im Übrigen</t>
  </si>
  <si>
    <t>Indonesien</t>
  </si>
  <si>
    <t>Iran</t>
  </si>
  <si>
    <t>Italien</t>
  </si>
  <si>
    <t>– Mailand</t>
  </si>
  <si>
    <t>– Rom</t>
  </si>
  <si>
    <t>Jamaika</t>
  </si>
  <si>
    <t>Japan</t>
  </si>
  <si>
    <t>– Tokio</t>
  </si>
  <si>
    <t>Jemen</t>
  </si>
  <si>
    <t>Jordanien</t>
  </si>
  <si>
    <t>Kambodscha</t>
  </si>
  <si>
    <t>Kamerun</t>
  </si>
  <si>
    <t>Kanada</t>
  </si>
  <si>
    <t>– Ottawa</t>
  </si>
  <si>
    <t>– Toronto</t>
  </si>
  <si>
    <t>– Vancouver</t>
  </si>
  <si>
    <t>Kap Verde</t>
  </si>
  <si>
    <t>Kasachstan</t>
  </si>
  <si>
    <t>Katar</t>
  </si>
  <si>
    <t>Kenia</t>
  </si>
  <si>
    <t>Kirgisistan</t>
  </si>
  <si>
    <t>Kolumbien</t>
  </si>
  <si>
    <t>Kongo, Republik</t>
  </si>
  <si>
    <t>Kongo, Demokratische Republik</t>
  </si>
  <si>
    <t>Korea, Demokratische Volksrepublik</t>
  </si>
  <si>
    <t>Korea, Republik</t>
  </si>
  <si>
    <t>Kosovo</t>
  </si>
  <si>
    <t>Kroatien</t>
  </si>
  <si>
    <t>Kuba</t>
  </si>
  <si>
    <t>Kuwait</t>
  </si>
  <si>
    <t>Laos</t>
  </si>
  <si>
    <t>Lesotho</t>
  </si>
  <si>
    <t>Lettland</t>
  </si>
  <si>
    <t>Libanon</t>
  </si>
  <si>
    <t>Libyen</t>
  </si>
  <si>
    <t>Liechtenstein</t>
  </si>
  <si>
    <t>Litauen</t>
  </si>
  <si>
    <t>Luxemburg</t>
  </si>
  <si>
    <t>Madagaskar</t>
  </si>
  <si>
    <t>Malawi</t>
  </si>
  <si>
    <t>Malaysia</t>
  </si>
  <si>
    <t>Malediven</t>
  </si>
  <si>
    <t>Mali</t>
  </si>
  <si>
    <t>Malta</t>
  </si>
  <si>
    <t>Marshall Inseln</t>
  </si>
  <si>
    <t>Mauretanien</t>
  </si>
  <si>
    <t>Mauritius</t>
  </si>
  <si>
    <t>Mexiko</t>
  </si>
  <si>
    <t>Mongolei</t>
  </si>
  <si>
    <t>Montenegro</t>
  </si>
  <si>
    <t>Mosambik</t>
  </si>
  <si>
    <t>Myanmar</t>
  </si>
  <si>
    <t>Namibia</t>
  </si>
  <si>
    <t>Nepal</t>
  </si>
  <si>
    <t>Neuseeland</t>
  </si>
  <si>
    <t>Nicaragua</t>
  </si>
  <si>
    <t>Niger</t>
  </si>
  <si>
    <t>Nigeria</t>
  </si>
  <si>
    <t>Oman</t>
  </si>
  <si>
    <t>Pakistan</t>
  </si>
  <si>
    <t>– Islamabad</t>
  </si>
  <si>
    <t>Palau</t>
  </si>
  <si>
    <t>Panama</t>
  </si>
  <si>
    <t>Papua-Neuguinea</t>
  </si>
  <si>
    <t>Paraguay</t>
  </si>
  <si>
    <t>Peru</t>
  </si>
  <si>
    <t>Philippinen</t>
  </si>
  <si>
    <t>Polen</t>
  </si>
  <si>
    <t>– Breslau</t>
  </si>
  <si>
    <t>– Danzig</t>
  </si>
  <si>
    <t>– Krakau</t>
  </si>
  <si>
    <t>– Warschau</t>
  </si>
  <si>
    <t>Ruanda</t>
  </si>
  <si>
    <t>Rumänien</t>
  </si>
  <si>
    <t>– Bukarest</t>
  </si>
  <si>
    <r>
      <t>– </t>
    </r>
    <r>
      <rPr>
        <sz val="10"/>
        <color rgb="FF54555B"/>
        <rFont val="Arial"/>
        <family val="2"/>
      </rPr>
      <t>im Übrigen</t>
    </r>
  </si>
  <si>
    <t>Russische Föderation</t>
  </si>
  <si>
    <t>– Jekaterinburg</t>
  </si>
  <si>
    <t>– Moskau</t>
  </si>
  <si>
    <t>– St. Petersburg</t>
  </si>
  <si>
    <t>Sambia</t>
  </si>
  <si>
    <t>Samoa</t>
  </si>
  <si>
    <t>San Marino</t>
  </si>
  <si>
    <t>São Tomé – Príncipe</t>
  </si>
  <si>
    <t>Saudi-Arabien</t>
  </si>
  <si>
    <t>Saudi-Arabien– Djidda</t>
  </si>
  <si>
    <t>Saudi-Arabien– Riad</t>
  </si>
  <si>
    <t>Saudi-Arabien– im Übrigen</t>
  </si>
  <si>
    <t>Schweiz</t>
  </si>
  <si>
    <t>Schweiz– Genf</t>
  </si>
  <si>
    <r>
      <t>Schweiz– </t>
    </r>
    <r>
      <rPr>
        <sz val="10"/>
        <color rgb="FF54555B"/>
        <rFont val="Arial"/>
        <family val="2"/>
      </rPr>
      <t>im Übrigen</t>
    </r>
  </si>
  <si>
    <t>Senegal</t>
  </si>
  <si>
    <t>Sierra Leone</t>
  </si>
  <si>
    <t>Simbabwe</t>
  </si>
  <si>
    <t>Singapur</t>
  </si>
  <si>
    <t>Slowenien</t>
  </si>
  <si>
    <t>Spanien– Barcelona</t>
  </si>
  <si>
    <t>Spanien– Kanarische Inseln</t>
  </si>
  <si>
    <t>Spanien– Madrid</t>
  </si>
  <si>
    <t>Spanien– Palma de Mallorca</t>
  </si>
  <si>
    <t>Spanien– im Übrigen</t>
  </si>
  <si>
    <t>Sri Lanka</t>
  </si>
  <si>
    <t>Sudan</t>
  </si>
  <si>
    <t>Südafrika</t>
  </si>
  <si>
    <t>– Kapstadt</t>
  </si>
  <si>
    <t>– Johannesburg</t>
  </si>
  <si>
    <t>Südsudan</t>
  </si>
  <si>
    <t>Syrien</t>
  </si>
  <si>
    <t>Tadschikistan</t>
  </si>
  <si>
    <t>Taiwan</t>
  </si>
  <si>
    <t>Tansania</t>
  </si>
  <si>
    <t>Thailand</t>
  </si>
  <si>
    <t>Togo</t>
  </si>
  <si>
    <t>Tonga</t>
  </si>
  <si>
    <t>Trinidad und Tobago</t>
  </si>
  <si>
    <t>Tschad</t>
  </si>
  <si>
    <t>Tschechische Republik</t>
  </si>
  <si>
    <t>Türkei</t>
  </si>
  <si>
    <t>Türkei – Istanbul</t>
  </si>
  <si>
    <t>Türkei – Izmir</t>
  </si>
  <si>
    <t>Türkei – im Übrigen</t>
  </si>
  <si>
    <t>Tunesien</t>
  </si>
  <si>
    <t>Turkmenistan</t>
  </si>
  <si>
    <t>Uganda</t>
  </si>
  <si>
    <t>Ukraine</t>
  </si>
  <si>
    <t>Ungarn</t>
  </si>
  <si>
    <t>Uruguay</t>
  </si>
  <si>
    <t>Usbekistan</t>
  </si>
  <si>
    <t>Vatikanstaat</t>
  </si>
  <si>
    <t>Venezuela</t>
  </si>
  <si>
    <t>Vereinigte Arabische Emirate</t>
  </si>
  <si>
    <t>Vereinigte Staaten von Amerika (USA)</t>
  </si>
  <si>
    <t>USA – Atlanta</t>
  </si>
  <si>
    <t>USA – Boston</t>
  </si>
  <si>
    <t>USA – Chicago</t>
  </si>
  <si>
    <t>USA – Houston</t>
  </si>
  <si>
    <t>USA – Los Angeles</t>
  </si>
  <si>
    <t>USA – Miami</t>
  </si>
  <si>
    <t>USA – New York City</t>
  </si>
  <si>
    <t>USA – San Francisco</t>
  </si>
  <si>
    <t>USA – Washington, D. C.</t>
  </si>
  <si>
    <t>USA – im Übrigen</t>
  </si>
  <si>
    <t>GB – London</t>
  </si>
  <si>
    <t>GB - im Übrigen</t>
  </si>
  <si>
    <t>Vietnam</t>
  </si>
  <si>
    <t>Weißrussland</t>
  </si>
  <si>
    <t>Zentralafrikanische Republik</t>
  </si>
  <si>
    <t>Zypern</t>
  </si>
  <si>
    <t>&lt;-- 2021&amp;2022</t>
  </si>
  <si>
    <t>Nordmazedonien</t>
  </si>
  <si>
    <t>Dropdown-Felder</t>
  </si>
  <si>
    <t>Felder zum Ausfüllen</t>
  </si>
  <si>
    <t>lfd. Nr.1-1. Feb -Eschwege</t>
  </si>
  <si>
    <t>Bhutan</t>
  </si>
  <si>
    <t>– Osaka</t>
  </si>
  <si>
    <t>Liberia</t>
  </si>
  <si>
    <t>Türkei – Ankara</t>
  </si>
  <si>
    <t>Schweiz - Bern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</si>
</sst>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64" formatCode="_(&quot;€&quot;* #,##0.00_);_(&quot;€&quot;* \(#,##0.00\);_(&quot;€&quot;* &quot;-&quot;??_);_(@_)"/>
    <numFmt numFmtId="165" formatCode="00\:00"/>
    <numFmt numFmtId="166" formatCode="&quot;nsatz &quot;\20.00\ &quot;€&quot;"/>
    <numFmt numFmtId="167" formatCode="ddd"/>
    <numFmt numFmtId="168" formatCode="#,##0\ &quot;Km&quot;"/>
    <numFmt numFmtId="169" formatCode="#,##0.00_ ;\-#,##0.00\ "/>
    <numFmt numFmtId="170" formatCode="dd/mm/"/>
    <numFmt numFmtId="171" formatCode="&quot;Konto &quot;0"/>
    <numFmt numFmtId="172" formatCode="yyyy"/>
    <numFmt numFmtId="173" formatCode="#\ ##0.00"/>
    <numFmt numFmtId="174" formatCode="##\ ###\ ##0"/>
    <numFmt numFmtId="175" formatCode="##\ ###\ ##0.00"/>
    <numFmt numFmtId="176" formatCode="#\ ###"/>
    <numFmt numFmtId="177" formatCode="&quot;Gegenkonto &quot;0"/>
    <numFmt numFmtId="178" formatCode="0.00\ &quot;€/Km&quot;"/>
    <numFmt numFmtId="179" formatCode="&quot;Reise-&quot;\&amp;\$\c\$\5\&amp;&quot;-&quot;0"/>
    <numFmt numFmtId="180" formatCode="00"/>
    <numFmt numFmtId="181" formatCode="dd/mm/yy;@"/>
    <numFmt numFmtId="182" formatCode="_-* #,##0.00\ [$€-407]_-;\-* #,##0.00\ [$€-407]_-;_-* &quot;-&quot;??\ [$€-407]_-;_-@_-"/>
    <numFmt numFmtId="183" formatCode="[$-F400]h:mm:ss\ AM/PM"/>
  </numFmts>
  <fonts count="40">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Arial"/>
      <family val="2"/>
    </font>
    <font>
      <b/>
      <u/>
      <sz val="11"/>
      <color rgb="FF000000"/>
      <name val="Arial"/>
      <family val="2"/>
    </font>
    <font>
      <sz val="11"/>
      <color rgb="FF000000"/>
      <name val="Arial"/>
      <family val="2"/>
    </font>
    <font>
      <b/>
      <sz val="11"/>
      <color theme="1"/>
      <name val="Arial"/>
      <family val="2"/>
    </font>
    <font>
      <b/>
      <sz val="9"/>
      <color indexed="81"/>
      <name val="Segoe UI"/>
      <family val="2"/>
    </font>
    <font>
      <sz val="9"/>
      <color indexed="81"/>
      <name val="Segoe UI"/>
      <family val="2"/>
    </font>
    <font>
      <sz val="10"/>
      <color theme="0"/>
      <name val="Arial"/>
      <family val="2"/>
    </font>
    <font>
      <b/>
      <sz val="10"/>
      <color theme="0"/>
      <name val="Arial"/>
      <family val="2"/>
    </font>
    <font>
      <b/>
      <u/>
      <sz val="11"/>
      <color theme="1"/>
      <name val="Calibri"/>
      <family val="2"/>
      <scheme val="minor"/>
    </font>
    <font>
      <sz val="10"/>
      <color rgb="FF000000"/>
      <name val="Arial"/>
      <family val="2"/>
    </font>
    <font>
      <b/>
      <sz val="14"/>
      <color theme="1"/>
      <name val="Calibri"/>
      <family val="2"/>
      <scheme val="minor"/>
    </font>
    <font>
      <b/>
      <sz val="16"/>
      <color theme="1"/>
      <name val="Calibri"/>
      <family val="2"/>
      <scheme val="minor"/>
    </font>
    <font>
      <b/>
      <sz val="10"/>
      <name val="MetaNormalLF-Roman"/>
      <family val="2"/>
    </font>
    <font>
      <vertAlign val="superscript"/>
      <sz val="10"/>
      <name val="MetaNormalLF-Roman"/>
      <family val="2"/>
    </font>
    <font>
      <sz val="10"/>
      <color indexed="8"/>
      <name val="Arial"/>
      <family val="2"/>
    </font>
    <font>
      <sz val="10"/>
      <color indexed="8"/>
      <name val="MetaNormalLF-Roman"/>
      <family val="2"/>
    </font>
    <font>
      <sz val="10"/>
      <name val="MetaNormalLF-Roman"/>
      <family val="2"/>
    </font>
    <font>
      <b/>
      <u/>
      <sz val="16"/>
      <name val="Arial"/>
      <family val="2"/>
    </font>
    <font>
      <sz val="10"/>
      <color theme="1"/>
      <name val="Arial"/>
      <family val="2"/>
    </font>
    <font>
      <b/>
      <sz val="10"/>
      <color theme="1"/>
      <name val="Arial"/>
      <family val="2"/>
    </font>
    <font>
      <b/>
      <u/>
      <sz val="20"/>
      <color theme="1"/>
      <name val="Arial"/>
      <family val="2"/>
    </font>
    <font>
      <b/>
      <sz val="14"/>
      <color theme="1"/>
      <name val="Arial"/>
      <family val="2"/>
    </font>
    <font>
      <b/>
      <u/>
      <sz val="16"/>
      <color theme="1"/>
      <name val="Calibri"/>
      <family val="2"/>
      <scheme val="minor"/>
    </font>
    <font>
      <b/>
      <u/>
      <sz val="10"/>
      <color theme="1"/>
      <name val="Arial"/>
      <family val="2"/>
    </font>
    <font>
      <u/>
      <sz val="10"/>
      <color theme="10"/>
      <name val="Arial"/>
      <family val="2"/>
    </font>
    <font>
      <b/>
      <sz val="10"/>
      <color theme="10"/>
      <name val="Arial"/>
      <family val="2"/>
    </font>
    <font>
      <b/>
      <u/>
      <sz val="10"/>
      <name val="Arial"/>
      <family val="2"/>
    </font>
    <font>
      <b/>
      <u/>
      <sz val="10"/>
      <color rgb="FF000000"/>
      <name val="Arial"/>
      <family val="2"/>
    </font>
    <font>
      <sz val="14"/>
      <color theme="1"/>
      <name val="Calibri"/>
      <family val="2"/>
      <scheme val="minor"/>
    </font>
    <font>
      <b/>
      <u/>
      <sz val="14"/>
      <color theme="1"/>
      <name val="Calibri"/>
      <family val="2"/>
      <scheme val="minor"/>
    </font>
    <font>
      <u/>
      <sz val="11"/>
      <color theme="1"/>
      <name val="Calibri"/>
      <family val="2"/>
      <scheme val="minor"/>
    </font>
    <font>
      <b/>
      <u/>
      <sz val="20"/>
      <color theme="1"/>
      <name val="Calibri"/>
      <family val="2"/>
      <scheme val="minor"/>
    </font>
    <font>
      <sz val="8"/>
      <name val="Calibri"/>
      <family val="2"/>
      <scheme val="minor"/>
    </font>
    <font>
      <sz val="10"/>
      <color rgb="FF54555B"/>
      <name val="Arial"/>
      <family val="2"/>
    </font>
    <font>
      <b/>
      <sz val="10"/>
      <color rgb="FF54555B"/>
      <name val="Arial"/>
      <family val="2"/>
    </font>
    <font>
      <sz val="10"/>
      <color rgb="FF000000"/>
      <name val="Arial"/>
    </font>
  </fonts>
  <fills count="15">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7"/>
        <bgColor theme="7"/>
      </patternFill>
    </fill>
    <fill>
      <patternFill patternType="solid">
        <fgColor theme="4" tint="0.79998168889431442"/>
        <bgColor theme="4" tint="0.79998168889431442"/>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theme="4" tint="0.39997558519241921"/>
      </bottom>
      <diagonal/>
    </border>
    <border>
      <left style="medium">
        <color rgb="FF000000"/>
      </left>
      <right style="medium">
        <color rgb="FF000000"/>
      </right>
      <top style="medium">
        <color rgb="FF000000"/>
      </top>
      <bottom style="medium">
        <color rgb="FF000000"/>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8" fillId="0" borderId="0"/>
    <xf numFmtId="164" fontId="1" fillId="0" borderId="0" applyFont="0" applyFill="0" applyBorder="0" applyAlignment="0" applyProtection="0"/>
  </cellStyleXfs>
  <cellXfs count="226">
    <xf numFmtId="0" fontId="0" fillId="0" borderId="0" xfId="0"/>
    <xf numFmtId="0" fontId="10" fillId="4" borderId="0" xfId="0" applyFont="1" applyFill="1" applyAlignment="1">
      <alignment horizontal="left" vertical="top"/>
    </xf>
    <xf numFmtId="0" fontId="10" fillId="4" borderId="0" xfId="0" applyFont="1" applyFill="1" applyAlignment="1">
      <alignment horizontal="center" vertical="center" wrapText="1"/>
    </xf>
    <xf numFmtId="0" fontId="10" fillId="4" borderId="13" xfId="0" applyFont="1" applyFill="1" applyBorder="1" applyAlignment="1">
      <alignment horizontal="center" vertical="top" wrapText="1"/>
    </xf>
    <xf numFmtId="0" fontId="11" fillId="4" borderId="15" xfId="0" applyFont="1" applyFill="1" applyBorder="1" applyAlignment="1">
      <alignment horizontal="left" vertical="top"/>
    </xf>
    <xf numFmtId="0" fontId="11" fillId="4" borderId="14" xfId="0" applyFont="1" applyFill="1" applyBorder="1" applyAlignment="1">
      <alignment horizontal="center" vertical="top" wrapText="1"/>
    </xf>
    <xf numFmtId="0" fontId="11" fillId="4" borderId="0" xfId="0" applyFont="1" applyFill="1" applyAlignment="1">
      <alignment horizontal="center" vertical="top" wrapText="1"/>
    </xf>
    <xf numFmtId="0" fontId="12" fillId="0" borderId="0" xfId="0" applyFont="1"/>
    <xf numFmtId="0" fontId="13" fillId="0" borderId="0" xfId="0" applyFont="1" applyAlignment="1">
      <alignment horizontal="left" vertical="top"/>
    </xf>
    <xf numFmtId="1" fontId="13" fillId="0" borderId="0" xfId="0" applyNumberFormat="1" applyFont="1" applyAlignment="1">
      <alignment horizontal="center" vertical="top" shrinkToFit="1"/>
    </xf>
    <xf numFmtId="0" fontId="3" fillId="0" borderId="0" xfId="3"/>
    <xf numFmtId="0" fontId="0" fillId="0" borderId="0" xfId="0" applyAlignment="1">
      <alignment horizontal="right"/>
    </xf>
    <xf numFmtId="0" fontId="4" fillId="0" borderId="0" xfId="0" applyFont="1"/>
    <xf numFmtId="0" fontId="4" fillId="0" borderId="0" xfId="0" applyFont="1" applyAlignment="1">
      <alignment horizontal="center"/>
    </xf>
    <xf numFmtId="0" fontId="6" fillId="0" borderId="0" xfId="0" applyFont="1" applyAlignment="1">
      <alignment horizontal="left" wrapText="1"/>
    </xf>
    <xf numFmtId="9" fontId="4" fillId="2" borderId="0" xfId="2" applyFont="1" applyFill="1" applyBorder="1" applyAlignment="1" applyProtection="1">
      <protection hidden="1"/>
    </xf>
    <xf numFmtId="0" fontId="4" fillId="2" borderId="1" xfId="0" applyFont="1" applyFill="1" applyBorder="1" applyAlignment="1" applyProtection="1">
      <alignment horizontal="center" wrapText="1"/>
      <protection hidden="1"/>
    </xf>
    <xf numFmtId="9" fontId="7" fillId="2" borderId="0" xfId="2" applyFont="1" applyFill="1" applyBorder="1" applyAlignment="1" applyProtection="1">
      <protection hidden="1"/>
    </xf>
    <xf numFmtId="0" fontId="4" fillId="2" borderId="1" xfId="0" applyFont="1" applyFill="1" applyBorder="1" applyAlignment="1" applyProtection="1">
      <alignment horizontal="center" vertical="center" wrapText="1"/>
      <protection hidden="1"/>
    </xf>
    <xf numFmtId="0" fontId="4" fillId="0" borderId="0" xfId="0" applyFont="1" applyAlignment="1">
      <alignment wrapText="1"/>
    </xf>
    <xf numFmtId="0" fontId="6" fillId="0" borderId="0" xfId="0" applyFont="1" applyAlignment="1">
      <alignment wrapText="1"/>
    </xf>
    <xf numFmtId="9" fontId="4" fillId="2" borderId="1" xfId="0" applyNumberFormat="1" applyFont="1" applyFill="1" applyBorder="1" applyAlignment="1" applyProtection="1">
      <alignment horizontal="center" wrapText="1"/>
      <protection hidden="1"/>
    </xf>
    <xf numFmtId="169" fontId="3" fillId="0" borderId="0" xfId="3" applyNumberFormat="1" applyProtection="1">
      <protection hidden="1"/>
    </xf>
    <xf numFmtId="0" fontId="0" fillId="0" borderId="0" xfId="0" applyProtection="1">
      <protection hidden="1"/>
    </xf>
    <xf numFmtId="0" fontId="2" fillId="0" borderId="9" xfId="0" applyFont="1" applyBorder="1" applyProtection="1">
      <protection hidden="1"/>
    </xf>
    <xf numFmtId="169" fontId="0" fillId="0" borderId="0" xfId="0" applyNumberFormat="1" applyProtection="1">
      <protection hidden="1"/>
    </xf>
    <xf numFmtId="169" fontId="3" fillId="0" borderId="0" xfId="3" applyNumberFormat="1" applyAlignment="1" applyProtection="1">
      <alignment horizontal="center"/>
      <protection hidden="1"/>
    </xf>
    <xf numFmtId="0" fontId="0" fillId="0" borderId="0" xfId="0" applyAlignment="1" applyProtection="1">
      <alignment horizontal="center"/>
      <protection hidden="1"/>
    </xf>
    <xf numFmtId="0" fontId="3" fillId="0" borderId="0" xfId="3" applyAlignment="1" applyProtection="1">
      <alignment horizontal="center"/>
      <protection hidden="1"/>
    </xf>
    <xf numFmtId="0" fontId="2" fillId="0" borderId="9" xfId="0" applyFont="1" applyBorder="1" applyAlignment="1" applyProtection="1">
      <alignment horizontal="center"/>
      <protection hidden="1"/>
    </xf>
    <xf numFmtId="0" fontId="2" fillId="0" borderId="9" xfId="0" applyFont="1" applyBorder="1" applyAlignment="1" applyProtection="1">
      <alignment horizontal="left"/>
      <protection hidden="1"/>
    </xf>
    <xf numFmtId="1" fontId="0" fillId="0" borderId="0" xfId="0" applyNumberFormat="1" applyAlignment="1" applyProtection="1">
      <alignment horizontal="center"/>
      <protection hidden="1"/>
    </xf>
    <xf numFmtId="14" fontId="0" fillId="0" borderId="0" xfId="0" applyNumberFormat="1" applyAlignment="1" applyProtection="1">
      <alignment horizontal="center"/>
      <protection hidden="1"/>
    </xf>
    <xf numFmtId="170" fontId="0" fillId="0" borderId="0" xfId="0" applyNumberFormat="1" applyAlignment="1" applyProtection="1">
      <alignment horizontal="center"/>
      <protection hidden="1"/>
    </xf>
    <xf numFmtId="0" fontId="2" fillId="0" borderId="9" xfId="0" applyFont="1" applyBorder="1" applyAlignment="1" applyProtection="1">
      <alignment wrapText="1"/>
      <protection hidden="1"/>
    </xf>
    <xf numFmtId="172" fontId="0" fillId="0" borderId="0" xfId="0" applyNumberFormat="1"/>
    <xf numFmtId="0" fontId="16" fillId="5" borderId="4" xfId="0" applyFont="1" applyFill="1" applyBorder="1" applyAlignment="1">
      <alignment horizontal="center" vertical="center" wrapText="1"/>
    </xf>
    <xf numFmtId="1" fontId="16" fillId="5" borderId="18" xfId="0" applyNumberFormat="1" applyFont="1" applyFill="1" applyBorder="1" applyAlignment="1">
      <alignment horizontal="center" vertical="center" wrapText="1"/>
    </xf>
    <xf numFmtId="173" fontId="16" fillId="5" borderId="4" xfId="0" applyNumberFormat="1" applyFont="1" applyFill="1" applyBorder="1" applyAlignment="1">
      <alignment horizontal="center" vertical="center" wrapText="1"/>
    </xf>
    <xf numFmtId="174" fontId="16" fillId="5" borderId="4" xfId="0" applyNumberFormat="1" applyFont="1" applyFill="1" applyBorder="1" applyAlignment="1">
      <alignment horizontal="center" vertical="center"/>
    </xf>
    <xf numFmtId="174" fontId="16" fillId="5" borderId="5" xfId="0" applyNumberFormat="1" applyFont="1" applyFill="1" applyBorder="1" applyAlignment="1">
      <alignment horizontal="center" vertical="center"/>
    </xf>
    <xf numFmtId="0" fontId="19" fillId="6" borderId="3" xfId="4" applyFont="1" applyFill="1" applyBorder="1"/>
    <xf numFmtId="0" fontId="19" fillId="6" borderId="4" xfId="4" applyFont="1" applyFill="1" applyBorder="1"/>
    <xf numFmtId="175" fontId="19" fillId="6" borderId="4" xfId="4" applyNumberFormat="1" applyFont="1" applyFill="1" applyBorder="1" applyAlignment="1">
      <alignment horizontal="right"/>
    </xf>
    <xf numFmtId="174" fontId="19" fillId="6" borderId="4" xfId="4" applyNumberFormat="1" applyFont="1" applyFill="1" applyBorder="1" applyAlignment="1">
      <alignment horizontal="right"/>
    </xf>
    <xf numFmtId="174" fontId="19" fillId="6" borderId="4" xfId="4" applyNumberFormat="1" applyFont="1" applyFill="1" applyBorder="1"/>
    <xf numFmtId="176" fontId="20" fillId="6" borderId="5" xfId="0" applyNumberFormat="1" applyFont="1" applyFill="1" applyBorder="1"/>
    <xf numFmtId="0" fontId="19" fillId="0" borderId="6" xfId="4" applyFont="1" applyBorder="1"/>
    <xf numFmtId="0" fontId="19" fillId="0" borderId="1" xfId="4" applyFont="1" applyBorder="1"/>
    <xf numFmtId="175" fontId="19" fillId="0" borderId="1" xfId="4" applyNumberFormat="1" applyFont="1" applyBorder="1" applyAlignment="1">
      <alignment horizontal="right"/>
    </xf>
    <xf numFmtId="174" fontId="19" fillId="0" borderId="1" xfId="4" applyNumberFormat="1" applyFont="1" applyBorder="1" applyAlignment="1">
      <alignment horizontal="right"/>
    </xf>
    <xf numFmtId="174" fontId="19" fillId="0" borderId="1" xfId="4" applyNumberFormat="1" applyFont="1" applyBorder="1"/>
    <xf numFmtId="176" fontId="20" fillId="0" borderId="2" xfId="0" applyNumberFormat="1" applyFont="1" applyBorder="1"/>
    <xf numFmtId="0" fontId="20" fillId="6" borderId="5" xfId="0" applyFont="1" applyFill="1" applyBorder="1"/>
    <xf numFmtId="0" fontId="19" fillId="6" borderId="4" xfId="4" applyFont="1" applyFill="1" applyBorder="1" applyAlignment="1">
      <alignment horizontal="right"/>
    </xf>
    <xf numFmtId="0" fontId="4" fillId="8" borderId="0" xfId="0" applyFont="1" applyFill="1"/>
    <xf numFmtId="177" fontId="14" fillId="2" borderId="0" xfId="0" applyNumberFormat="1" applyFont="1" applyFill="1" applyProtection="1">
      <protection locked="0" hidden="1"/>
    </xf>
    <xf numFmtId="171" fontId="14" fillId="2" borderId="0" xfId="0" applyNumberFormat="1" applyFont="1" applyFill="1" applyAlignment="1" applyProtection="1">
      <alignment horizontal="center"/>
      <protection locked="0" hidden="1"/>
    </xf>
    <xf numFmtId="0" fontId="15" fillId="0" borderId="0" xfId="0" quotePrefix="1" applyFont="1" applyAlignment="1" applyProtection="1">
      <alignment horizontal="left"/>
      <protection hidden="1"/>
    </xf>
    <xf numFmtId="0" fontId="21" fillId="8" borderId="0" xfId="3" applyFont="1" applyFill="1" applyBorder="1" applyAlignment="1"/>
    <xf numFmtId="0" fontId="5" fillId="0" borderId="0" xfId="0" applyFont="1" applyAlignment="1" applyProtection="1">
      <alignment wrapText="1"/>
      <protection locked="0"/>
    </xf>
    <xf numFmtId="0" fontId="6" fillId="0" borderId="8" xfId="0" applyFont="1" applyBorder="1" applyAlignment="1" applyProtection="1">
      <alignment horizontal="center" wrapText="1"/>
      <protection locked="0"/>
    </xf>
    <xf numFmtId="0" fontId="4" fillId="8" borderId="8" xfId="0" applyFont="1" applyFill="1" applyBorder="1" applyAlignment="1">
      <alignment horizontal="center"/>
    </xf>
    <xf numFmtId="178" fontId="4" fillId="8" borderId="8" xfId="0" applyNumberFormat="1" applyFont="1" applyFill="1" applyBorder="1"/>
    <xf numFmtId="0" fontId="5" fillId="0" borderId="0" xfId="0" applyFont="1" applyAlignment="1" applyProtection="1">
      <alignment horizontal="left" wrapText="1"/>
      <protection locked="0"/>
    </xf>
    <xf numFmtId="0" fontId="0" fillId="0" borderId="0" xfId="0" applyAlignment="1">
      <alignment wrapText="1"/>
    </xf>
    <xf numFmtId="0" fontId="7" fillId="0" borderId="9" xfId="0" applyFont="1" applyBorder="1"/>
    <xf numFmtId="0" fontId="26" fillId="0" borderId="0" xfId="0" quotePrefix="1" applyFont="1" applyAlignment="1" applyProtection="1">
      <alignment horizontal="left"/>
      <protection hidden="1"/>
    </xf>
    <xf numFmtId="0" fontId="7" fillId="0" borderId="9" xfId="0" applyFont="1" applyBorder="1" applyAlignment="1">
      <alignment horizontal="center"/>
    </xf>
    <xf numFmtId="0" fontId="22" fillId="8" borderId="0" xfId="0" applyFont="1" applyFill="1" applyAlignment="1">
      <alignment vertical="center"/>
    </xf>
    <xf numFmtId="0" fontId="4" fillId="0" borderId="0" xfId="0" applyFont="1" applyProtection="1">
      <protection locked="0"/>
    </xf>
    <xf numFmtId="14" fontId="4" fillId="0" borderId="0" xfId="0" applyNumberFormat="1" applyFont="1" applyProtection="1">
      <protection locked="0"/>
    </xf>
    <xf numFmtId="2" fontId="4" fillId="0" borderId="0" xfId="0" applyNumberFormat="1" applyFont="1" applyAlignment="1" applyProtection="1">
      <alignment horizontal="center"/>
      <protection locked="0"/>
    </xf>
    <xf numFmtId="0" fontId="4" fillId="0" borderId="0" xfId="0" applyFont="1" applyAlignment="1" applyProtection="1">
      <alignment horizontal="center"/>
      <protection locked="0"/>
    </xf>
    <xf numFmtId="0" fontId="4" fillId="8" borderId="0" xfId="0" applyFont="1" applyFill="1" applyAlignment="1">
      <alignment horizontal="center"/>
    </xf>
    <xf numFmtId="0" fontId="7" fillId="10" borderId="0" xfId="0" applyFont="1" applyFill="1" applyAlignment="1" applyProtection="1">
      <alignment horizontal="center" vertical="center"/>
      <protection locked="0"/>
    </xf>
    <xf numFmtId="179" fontId="7" fillId="0" borderId="0" xfId="0" applyNumberFormat="1" applyFont="1" applyAlignment="1" applyProtection="1">
      <alignment horizontal="center" vertical="center"/>
      <protection hidden="1"/>
    </xf>
    <xf numFmtId="0" fontId="24" fillId="0" borderId="0" xfId="0" applyFont="1"/>
    <xf numFmtId="14" fontId="4" fillId="0" borderId="9" xfId="0" applyNumberFormat="1" applyFont="1" applyBorder="1"/>
    <xf numFmtId="0" fontId="4" fillId="0" borderId="9" xfId="0" applyFont="1" applyBorder="1"/>
    <xf numFmtId="14" fontId="4" fillId="11" borderId="9" xfId="0" applyNumberFormat="1" applyFont="1" applyFill="1" applyBorder="1" applyAlignment="1" applyProtection="1">
      <alignment horizontal="center"/>
      <protection locked="0"/>
    </xf>
    <xf numFmtId="0" fontId="4" fillId="0" borderId="0" xfId="0" applyFont="1" applyAlignment="1">
      <alignment horizontal="left"/>
    </xf>
    <xf numFmtId="0" fontId="22" fillId="0" borderId="0" xfId="0" applyFont="1"/>
    <xf numFmtId="0" fontId="22" fillId="8" borderId="8" xfId="0" applyFont="1" applyFill="1" applyBorder="1" applyAlignment="1" applyProtection="1">
      <alignment horizontal="center" vertical="center" wrapText="1"/>
      <protection hidden="1"/>
    </xf>
    <xf numFmtId="0" fontId="25" fillId="8" borderId="0" xfId="0" applyFont="1" applyFill="1" applyAlignment="1">
      <alignment horizontal="left"/>
    </xf>
    <xf numFmtId="0" fontId="30" fillId="8" borderId="0" xfId="3" applyFont="1" applyFill="1" applyBorder="1" applyAlignment="1">
      <alignment horizontal="left"/>
    </xf>
    <xf numFmtId="0" fontId="22" fillId="8" borderId="0" xfId="0" applyFont="1" applyFill="1" applyAlignment="1">
      <alignment horizontal="center"/>
    </xf>
    <xf numFmtId="0" fontId="22" fillId="8" borderId="0" xfId="0" applyFont="1" applyFill="1"/>
    <xf numFmtId="0" fontId="22" fillId="8" borderId="0" xfId="0" applyFont="1" applyFill="1" applyAlignment="1">
      <alignment wrapText="1"/>
    </xf>
    <xf numFmtId="180" fontId="10" fillId="0" borderId="0" xfId="0" applyNumberFormat="1" applyFont="1" applyAlignment="1" applyProtection="1">
      <alignment horizontal="center"/>
      <protection locked="0"/>
    </xf>
    <xf numFmtId="14" fontId="13" fillId="8" borderId="0" xfId="0" applyNumberFormat="1" applyFont="1" applyFill="1" applyAlignment="1" applyProtection="1">
      <alignment horizontal="center" wrapText="1"/>
      <protection hidden="1"/>
    </xf>
    <xf numFmtId="14" fontId="22" fillId="8" borderId="0" xfId="0" applyNumberFormat="1" applyFont="1" applyFill="1"/>
    <xf numFmtId="0" fontId="31" fillId="0" borderId="0" xfId="0" applyFont="1" applyAlignment="1" applyProtection="1">
      <alignment wrapText="1"/>
      <protection locked="0"/>
    </xf>
    <xf numFmtId="14" fontId="13" fillId="8" borderId="0" xfId="0" applyNumberFormat="1" applyFont="1" applyFill="1" applyAlignment="1" applyProtection="1">
      <alignment horizontal="center" vertical="top" wrapText="1"/>
      <protection hidden="1"/>
    </xf>
    <xf numFmtId="164" fontId="22" fillId="3" borderId="8" xfId="1" applyFont="1" applyFill="1" applyBorder="1" applyAlignment="1" applyProtection="1">
      <alignment wrapText="1"/>
      <protection hidden="1"/>
    </xf>
    <xf numFmtId="164" fontId="22" fillId="3" borderId="10" xfId="1" applyFont="1" applyFill="1" applyBorder="1" applyAlignment="1" applyProtection="1">
      <alignment horizontal="center" wrapText="1"/>
      <protection hidden="1"/>
    </xf>
    <xf numFmtId="182" fontId="22" fillId="3" borderId="8" xfId="1" applyNumberFormat="1" applyFont="1" applyFill="1" applyBorder="1" applyAlignment="1" applyProtection="1">
      <alignment horizontal="right" wrapText="1"/>
      <protection hidden="1"/>
    </xf>
    <xf numFmtId="0" fontId="22" fillId="0" borderId="0" xfId="0" applyFont="1" applyAlignment="1">
      <alignment wrapText="1"/>
    </xf>
    <xf numFmtId="0" fontId="22" fillId="0" borderId="0" xfId="0" applyFont="1" applyAlignment="1">
      <alignment horizontal="center"/>
    </xf>
    <xf numFmtId="0" fontId="22" fillId="0" borderId="9" xfId="0" applyFont="1" applyBorder="1"/>
    <xf numFmtId="177" fontId="14" fillId="2" borderId="0" xfId="0" applyNumberFormat="1" applyFont="1" applyFill="1" applyAlignment="1" applyProtection="1">
      <alignment horizontal="center"/>
      <protection locked="0" hidden="1"/>
    </xf>
    <xf numFmtId="0" fontId="2" fillId="0" borderId="9" xfId="0" applyFont="1" applyBorder="1" applyAlignment="1" applyProtection="1">
      <alignment horizontal="center" wrapText="1"/>
      <protection hidden="1"/>
    </xf>
    <xf numFmtId="169" fontId="0" fillId="0" borderId="0" xfId="0" applyNumberFormat="1" applyAlignment="1" applyProtection="1">
      <alignment horizontal="center"/>
      <protection hidden="1"/>
    </xf>
    <xf numFmtId="2" fontId="0" fillId="0" borderId="0" xfId="0" applyNumberFormat="1" applyAlignment="1" applyProtection="1">
      <alignment horizontal="center"/>
      <protection hidden="1"/>
    </xf>
    <xf numFmtId="1" fontId="0" fillId="0" borderId="0" xfId="0" applyNumberFormat="1" applyAlignment="1" applyProtection="1">
      <alignment horizontal="center"/>
      <protection locked="0"/>
    </xf>
    <xf numFmtId="0" fontId="0" fillId="0" borderId="0" xfId="0" applyAlignment="1" applyProtection="1">
      <alignment horizontal="center"/>
      <protection locked="0"/>
    </xf>
    <xf numFmtId="9" fontId="22" fillId="0" borderId="4" xfId="0" applyNumberFormat="1" applyFont="1" applyBorder="1" applyAlignment="1">
      <alignment horizontal="center" vertical="center"/>
    </xf>
    <xf numFmtId="0" fontId="22" fillId="0" borderId="10" xfId="0" applyFont="1" applyBorder="1" applyAlignment="1">
      <alignment vertical="center"/>
    </xf>
    <xf numFmtId="0" fontId="22" fillId="0" borderId="0" xfId="0" applyFont="1" applyAlignment="1">
      <alignment vertical="center"/>
    </xf>
    <xf numFmtId="0" fontId="22" fillId="0" borderId="8" xfId="0" applyFont="1" applyBorder="1" applyAlignment="1">
      <alignment vertical="center"/>
    </xf>
    <xf numFmtId="0" fontId="4" fillId="8" borderId="0" xfId="0" applyFont="1" applyFill="1" applyAlignment="1">
      <alignment vertical="center"/>
    </xf>
    <xf numFmtId="0" fontId="22" fillId="12" borderId="7" xfId="0" applyFont="1" applyFill="1" applyBorder="1" applyAlignment="1" applyProtection="1">
      <alignment horizontal="left" wrapText="1"/>
      <protection locked="0"/>
    </xf>
    <xf numFmtId="0" fontId="22" fillId="12" borderId="10" xfId="0" applyFont="1" applyFill="1" applyBorder="1" applyAlignment="1" applyProtection="1">
      <alignment wrapText="1"/>
      <protection locked="0"/>
    </xf>
    <xf numFmtId="181" fontId="22" fillId="7" borderId="7" xfId="0" applyNumberFormat="1" applyFont="1" applyFill="1" applyBorder="1" applyAlignment="1" applyProtection="1">
      <alignment horizontal="center" wrapText="1"/>
      <protection locked="0"/>
    </xf>
    <xf numFmtId="165" fontId="22" fillId="7" borderId="7" xfId="0" applyNumberFormat="1" applyFont="1" applyFill="1" applyBorder="1" applyAlignment="1" applyProtection="1">
      <alignment horizontal="center" wrapText="1"/>
      <protection locked="0"/>
    </xf>
    <xf numFmtId="0" fontId="22" fillId="12" borderId="10" xfId="0" applyFont="1" applyFill="1" applyBorder="1" applyAlignment="1" applyProtection="1">
      <alignment horizontal="center" wrapText="1"/>
      <protection locked="0"/>
    </xf>
    <xf numFmtId="0" fontId="0" fillId="0" borderId="0" xfId="0" applyAlignment="1">
      <alignment vertical="top"/>
    </xf>
    <xf numFmtId="0" fontId="14" fillId="0" borderId="0" xfId="0" applyFont="1" applyAlignment="1">
      <alignment vertical="top"/>
    </xf>
    <xf numFmtId="0" fontId="35" fillId="0" borderId="0" xfId="0" applyFont="1" applyAlignment="1">
      <alignment vertical="top"/>
    </xf>
    <xf numFmtId="0" fontId="22" fillId="3" borderId="10" xfId="0" applyFont="1" applyFill="1" applyBorder="1" applyAlignment="1">
      <alignment horizontal="center" wrapText="1"/>
    </xf>
    <xf numFmtId="0" fontId="22" fillId="3" borderId="10" xfId="0" applyFont="1" applyFill="1" applyBorder="1" applyAlignment="1" applyProtection="1">
      <alignment horizontal="center" wrapText="1"/>
      <protection hidden="1"/>
    </xf>
    <xf numFmtId="167" fontId="13" fillId="3" borderId="10" xfId="0" applyNumberFormat="1" applyFont="1" applyFill="1" applyBorder="1" applyAlignment="1" applyProtection="1">
      <alignment horizontal="center" wrapText="1"/>
      <protection hidden="1"/>
    </xf>
    <xf numFmtId="167" fontId="13" fillId="3" borderId="8" xfId="0" applyNumberFormat="1" applyFont="1" applyFill="1" applyBorder="1" applyAlignment="1" applyProtection="1">
      <alignment horizontal="center" wrapText="1"/>
      <protection hidden="1"/>
    </xf>
    <xf numFmtId="0" fontId="22" fillId="0" borderId="0" xfId="0" applyFont="1" applyAlignment="1" applyProtection="1">
      <alignment wrapText="1"/>
      <protection hidden="1"/>
    </xf>
    <xf numFmtId="0" fontId="22" fillId="12" borderId="8" xfId="0" applyFont="1" applyFill="1" applyBorder="1" applyAlignment="1" applyProtection="1">
      <alignment horizontal="left" wrapText="1"/>
      <protection locked="0"/>
    </xf>
    <xf numFmtId="0" fontId="22" fillId="12" borderId="0" xfId="0" applyFont="1" applyFill="1" applyAlignment="1" applyProtection="1">
      <alignment horizontal="left" wrapText="1"/>
      <protection locked="0"/>
    </xf>
    <xf numFmtId="0" fontId="22" fillId="12" borderId="8" xfId="0" applyFont="1" applyFill="1" applyBorder="1" applyAlignment="1" applyProtection="1">
      <alignment wrapText="1"/>
      <protection locked="0"/>
    </xf>
    <xf numFmtId="0" fontId="22" fillId="12" borderId="10" xfId="0" applyFont="1" applyFill="1" applyBorder="1" applyAlignment="1" applyProtection="1">
      <alignment vertical="top" wrapText="1"/>
      <protection locked="0"/>
    </xf>
    <xf numFmtId="181" fontId="22" fillId="7" borderId="8" xfId="0" applyNumberFormat="1" applyFont="1" applyFill="1" applyBorder="1" applyAlignment="1" applyProtection="1">
      <alignment horizontal="center" wrapText="1"/>
      <protection locked="0"/>
    </xf>
    <xf numFmtId="165" fontId="22" fillId="7" borderId="8" xfId="0" applyNumberFormat="1" applyFont="1" applyFill="1" applyBorder="1" applyAlignment="1" applyProtection="1">
      <alignment horizontal="center" wrapText="1"/>
      <protection locked="0"/>
    </xf>
    <xf numFmtId="181" fontId="22" fillId="7" borderId="0" xfId="0" applyNumberFormat="1" applyFont="1" applyFill="1" applyAlignment="1" applyProtection="1">
      <alignment horizontal="center" wrapText="1"/>
      <protection locked="0"/>
    </xf>
    <xf numFmtId="168" fontId="22" fillId="7" borderId="0" xfId="0" applyNumberFormat="1" applyFont="1" applyFill="1" applyAlignment="1" applyProtection="1">
      <alignment horizontal="center" wrapText="1"/>
      <protection locked="0"/>
    </xf>
    <xf numFmtId="0" fontId="22" fillId="12" borderId="16" xfId="0" applyFont="1" applyFill="1" applyBorder="1" applyAlignment="1" applyProtection="1">
      <alignment horizontal="center" wrapText="1"/>
      <protection locked="0"/>
    </xf>
    <xf numFmtId="0" fontId="22" fillId="12" borderId="0" xfId="0" applyFont="1" applyFill="1" applyAlignment="1" applyProtection="1">
      <alignment horizontal="center" wrapText="1"/>
      <protection locked="0"/>
    </xf>
    <xf numFmtId="3" fontId="22" fillId="12" borderId="10" xfId="0" applyNumberFormat="1" applyFont="1" applyFill="1" applyBorder="1" applyAlignment="1" applyProtection="1">
      <alignment horizontal="center" wrapText="1"/>
      <protection locked="0"/>
    </xf>
    <xf numFmtId="0" fontId="0" fillId="0" borderId="0" xfId="0" applyAlignment="1">
      <alignment vertical="top" wrapText="1"/>
    </xf>
    <xf numFmtId="0" fontId="14" fillId="0" borderId="9" xfId="0" applyFont="1" applyBorder="1" applyAlignment="1">
      <alignment vertical="top"/>
    </xf>
    <xf numFmtId="0" fontId="32" fillId="0" borderId="0" xfId="0" applyFont="1" applyAlignment="1">
      <alignment vertical="top"/>
    </xf>
    <xf numFmtId="0" fontId="32" fillId="0" borderId="0" xfId="0" applyFont="1" applyAlignment="1">
      <alignment vertical="top" wrapText="1"/>
    </xf>
    <xf numFmtId="0" fontId="33" fillId="0" borderId="0" xfId="0" applyFont="1" applyAlignment="1">
      <alignment vertical="top"/>
    </xf>
    <xf numFmtId="0" fontId="22" fillId="0" borderId="0" xfId="0" applyFont="1" applyAlignment="1" applyProtection="1">
      <alignment wrapText="1"/>
      <protection locked="0"/>
    </xf>
    <xf numFmtId="0" fontId="23" fillId="8" borderId="0" xfId="0" applyFont="1" applyFill="1" applyAlignment="1">
      <alignment horizontal="right"/>
    </xf>
    <xf numFmtId="0" fontId="31" fillId="0" borderId="0" xfId="0" applyFont="1" applyAlignment="1" applyProtection="1">
      <alignment horizontal="center" wrapText="1"/>
      <protection locked="0"/>
    </xf>
    <xf numFmtId="0" fontId="22" fillId="12" borderId="8" xfId="0" applyFont="1" applyFill="1" applyBorder="1" applyAlignment="1" applyProtection="1">
      <alignment horizontal="center" wrapText="1"/>
      <protection locked="0"/>
    </xf>
    <xf numFmtId="0" fontId="37" fillId="13" borderId="19" xfId="0" applyFont="1" applyFill="1" applyBorder="1" applyAlignment="1">
      <alignment vertical="center" wrapText="1"/>
    </xf>
    <xf numFmtId="0" fontId="37" fillId="13" borderId="19" xfId="0" applyFont="1" applyFill="1" applyBorder="1" applyAlignment="1">
      <alignment horizontal="center" vertical="center" wrapText="1"/>
    </xf>
    <xf numFmtId="0" fontId="38" fillId="13" borderId="19" xfId="0" applyFont="1" applyFill="1" applyBorder="1" applyAlignment="1">
      <alignment horizontal="center" vertical="center" wrapText="1"/>
    </xf>
    <xf numFmtId="0" fontId="38" fillId="13" borderId="19" xfId="0" applyFont="1" applyFill="1" applyBorder="1" applyAlignment="1">
      <alignment vertical="center" wrapText="1"/>
    </xf>
    <xf numFmtId="1" fontId="13" fillId="9" borderId="0" xfId="0" applyNumberFormat="1" applyFont="1" applyFill="1" applyAlignment="1">
      <alignment horizontal="center" vertical="top" shrinkToFit="1"/>
    </xf>
    <xf numFmtId="0" fontId="4" fillId="0" borderId="0" xfId="0" applyFont="1" applyAlignment="1" applyProtection="1">
      <alignment horizontal="center"/>
      <protection hidden="1"/>
    </xf>
    <xf numFmtId="0" fontId="23" fillId="8" borderId="10" xfId="0" applyFont="1" applyFill="1" applyBorder="1" applyAlignment="1">
      <alignment vertical="center"/>
    </xf>
    <xf numFmtId="0" fontId="22" fillId="0" borderId="10" xfId="0" applyFont="1" applyBorder="1"/>
    <xf numFmtId="0" fontId="22" fillId="8" borderId="16" xfId="0" applyFont="1" applyFill="1" applyBorder="1"/>
    <xf numFmtId="0" fontId="23" fillId="8" borderId="16" xfId="0" applyFont="1" applyFill="1" applyBorder="1" applyAlignment="1">
      <alignment horizontal="right" vertical="center"/>
    </xf>
    <xf numFmtId="0" fontId="22" fillId="9" borderId="0" xfId="0" applyFont="1" applyFill="1" applyAlignment="1">
      <alignment horizontal="center" vertical="top" wrapText="1"/>
    </xf>
    <xf numFmtId="9" fontId="22" fillId="0" borderId="5" xfId="0" applyNumberFormat="1" applyFont="1" applyBorder="1" applyAlignment="1">
      <alignment horizontal="center" vertical="center"/>
    </xf>
    <xf numFmtId="0" fontId="22" fillId="8" borderId="10" xfId="0" applyFont="1" applyFill="1" applyBorder="1" applyAlignment="1" applyProtection="1">
      <alignment horizontal="center" vertical="center" wrapText="1"/>
      <protection hidden="1"/>
    </xf>
    <xf numFmtId="0" fontId="39" fillId="0" borderId="0" xfId="0" applyFont="1" applyFill="1" applyAlignment="1">
      <alignment horizontal="left" vertical="top"/>
    </xf>
    <xf numFmtId="1" fontId="39" fillId="0" borderId="0" xfId="0" applyNumberFormat="1" applyFont="1" applyFill="1" applyAlignment="1">
      <alignment horizontal="center" vertical="top" shrinkToFit="1"/>
    </xf>
    <xf numFmtId="0" fontId="0" fillId="0" borderId="0" xfId="0" applyNumberFormat="1"/>
    <xf numFmtId="183" fontId="0" fillId="0" borderId="0" xfId="0" applyNumberFormat="1"/>
    <xf numFmtId="20" fontId="0" fillId="0" borderId="0" xfId="0" applyNumberFormat="1"/>
    <xf numFmtId="172" fontId="22" fillId="12" borderId="1" xfId="0" applyNumberFormat="1" applyFont="1" applyFill="1" applyBorder="1" applyAlignment="1" applyProtection="1">
      <alignment horizontal="center"/>
      <protection locked="0"/>
    </xf>
    <xf numFmtId="0" fontId="22" fillId="12" borderId="4" xfId="0" applyFont="1" applyFill="1" applyBorder="1" applyAlignment="1" applyProtection="1">
      <alignment horizontal="center"/>
      <protection locked="0"/>
    </xf>
    <xf numFmtId="0" fontId="22" fillId="12" borderId="1" xfId="0" applyFont="1" applyFill="1" applyBorder="1" applyAlignment="1">
      <alignment horizontal="center"/>
    </xf>
    <xf numFmtId="0" fontId="22" fillId="7" borderId="1" xfId="0" applyFont="1" applyFill="1" applyBorder="1" applyAlignment="1">
      <alignment horizontal="center"/>
    </xf>
    <xf numFmtId="0" fontId="22" fillId="8" borderId="0" xfId="0" applyNumberFormat="1" applyFont="1" applyFill="1"/>
    <xf numFmtId="164" fontId="22" fillId="3" borderId="7" xfId="1" applyFont="1" applyFill="1" applyBorder="1" applyAlignment="1" applyProtection="1">
      <alignment wrapText="1"/>
      <protection hidden="1"/>
    </xf>
    <xf numFmtId="0" fontId="14" fillId="11" borderId="0" xfId="0" applyFont="1" applyFill="1" applyAlignment="1">
      <alignment horizontal="center" vertical="top" wrapText="1"/>
    </xf>
    <xf numFmtId="165" fontId="22" fillId="12" borderId="10" xfId="0" applyNumberFormat="1" applyFont="1" applyFill="1" applyBorder="1" applyAlignment="1" applyProtection="1">
      <alignment horizontal="center" wrapText="1"/>
      <protection locked="0"/>
    </xf>
    <xf numFmtId="165" fontId="22" fillId="12" borderId="16" xfId="0" applyNumberFormat="1" applyFont="1" applyFill="1" applyBorder="1" applyAlignment="1" applyProtection="1">
      <alignment horizontal="center" wrapText="1"/>
      <protection locked="0"/>
    </xf>
    <xf numFmtId="0" fontId="22" fillId="9" borderId="0" xfId="0" applyFont="1" applyFill="1" applyAlignment="1">
      <alignment horizontal="center" vertical="top" wrapText="1"/>
    </xf>
    <xf numFmtId="0" fontId="13" fillId="0" borderId="0" xfId="0" applyFont="1" applyAlignment="1">
      <alignment horizontal="left" vertical="center" wrapText="1"/>
    </xf>
    <xf numFmtId="14" fontId="22" fillId="0" borderId="9" xfId="0" applyNumberFormat="1" applyFont="1" applyBorder="1" applyAlignment="1">
      <alignment horizontal="left"/>
    </xf>
    <xf numFmtId="166" fontId="22" fillId="0" borderId="8" xfId="0" applyNumberFormat="1" applyFont="1" applyBorder="1" applyAlignment="1" applyProtection="1">
      <alignment horizontal="center" vertical="top" wrapText="1"/>
      <protection hidden="1"/>
    </xf>
    <xf numFmtId="166" fontId="22" fillId="0" borderId="4" xfId="0" applyNumberFormat="1" applyFont="1" applyBorder="1" applyAlignment="1" applyProtection="1">
      <alignment horizontal="center" vertical="top" wrapText="1"/>
      <protection hidden="1"/>
    </xf>
    <xf numFmtId="0" fontId="22" fillId="0" borderId="8" xfId="0" applyFont="1" applyBorder="1" applyAlignment="1">
      <alignment horizontal="center" vertical="top" wrapText="1"/>
    </xf>
    <xf numFmtId="0" fontId="22" fillId="0" borderId="8" xfId="0" applyFont="1" applyBorder="1" applyAlignment="1">
      <alignment horizontal="center" vertical="top"/>
    </xf>
    <xf numFmtId="0" fontId="22" fillId="0" borderId="4" xfId="0" applyFont="1" applyBorder="1" applyAlignment="1">
      <alignment horizontal="center" vertical="top"/>
    </xf>
    <xf numFmtId="0" fontId="22" fillId="0" borderId="16" xfId="0" applyFont="1" applyBorder="1" applyAlignment="1" applyProtection="1">
      <alignment vertical="center" wrapText="1"/>
      <protection hidden="1"/>
    </xf>
    <xf numFmtId="0" fontId="22" fillId="0" borderId="8" xfId="0" applyFont="1" applyBorder="1" applyAlignment="1" applyProtection="1">
      <alignment vertical="center" wrapText="1"/>
      <protection hidden="1"/>
    </xf>
    <xf numFmtId="0" fontId="22" fillId="0" borderId="5" xfId="0" applyFont="1" applyBorder="1" applyAlignment="1" applyProtection="1">
      <alignment horizontal="center" vertical="top" wrapText="1"/>
      <protection hidden="1"/>
    </xf>
    <xf numFmtId="0" fontId="22" fillId="0" borderId="2" xfId="0" applyFont="1" applyBorder="1" applyAlignment="1" applyProtection="1">
      <alignment horizontal="center" vertical="top" wrapText="1"/>
      <protection hidden="1"/>
    </xf>
    <xf numFmtId="9" fontId="22" fillId="0" borderId="5" xfId="0" applyNumberFormat="1" applyFont="1" applyBorder="1" applyAlignment="1">
      <alignment horizontal="center" vertical="center"/>
    </xf>
    <xf numFmtId="9" fontId="22" fillId="0" borderId="9" xfId="0" applyNumberFormat="1" applyFont="1" applyBorder="1" applyAlignment="1">
      <alignment horizontal="center" vertical="center"/>
    </xf>
    <xf numFmtId="0" fontId="31" fillId="7" borderId="1" xfId="0" applyFont="1" applyFill="1" applyBorder="1" applyAlignment="1" applyProtection="1">
      <alignment horizontal="center" wrapText="1"/>
      <protection locked="0"/>
    </xf>
    <xf numFmtId="0" fontId="23" fillId="0" borderId="10" xfId="0" applyFont="1" applyBorder="1" applyAlignment="1">
      <alignment horizontal="center" vertical="top"/>
    </xf>
    <xf numFmtId="0" fontId="22" fillId="0" borderId="0" xfId="0" applyFont="1" applyAlignment="1" applyProtection="1">
      <alignment horizontal="center" vertical="top" wrapText="1"/>
      <protection hidden="1"/>
    </xf>
    <xf numFmtId="0" fontId="22" fillId="0" borderId="9" xfId="0" applyFont="1" applyBorder="1" applyAlignment="1" applyProtection="1">
      <alignment horizontal="center" vertical="top" wrapText="1"/>
      <protection hidden="1"/>
    </xf>
    <xf numFmtId="0" fontId="28" fillId="0" borderId="0" xfId="3" applyFont="1" applyBorder="1" applyAlignment="1" applyProtection="1">
      <alignment horizontal="center" vertical="top" wrapText="1"/>
      <protection hidden="1"/>
    </xf>
    <xf numFmtId="0" fontId="28" fillId="0" borderId="9" xfId="3" applyFont="1" applyBorder="1" applyAlignment="1" applyProtection="1">
      <alignment horizontal="center" vertical="top" wrapText="1"/>
      <protection hidden="1"/>
    </xf>
    <xf numFmtId="0" fontId="22" fillId="0" borderId="4" xfId="0" applyFont="1" applyBorder="1" applyAlignment="1" applyProtection="1">
      <alignment horizontal="center" vertical="top" wrapText="1"/>
      <protection hidden="1"/>
    </xf>
    <xf numFmtId="0" fontId="22" fillId="0" borderId="1" xfId="0" applyFont="1" applyBorder="1" applyAlignment="1" applyProtection="1">
      <alignment horizontal="center" vertical="top" wrapText="1"/>
      <protection hidden="1"/>
    </xf>
    <xf numFmtId="0" fontId="23" fillId="12" borderId="2" xfId="0" applyFont="1" applyFill="1" applyBorder="1" applyAlignment="1" applyProtection="1">
      <alignment horizontal="center"/>
      <protection locked="0"/>
    </xf>
    <xf numFmtId="0" fontId="23" fillId="12" borderId="6" xfId="0" applyFont="1" applyFill="1" applyBorder="1" applyAlignment="1" applyProtection="1">
      <alignment horizontal="center"/>
      <protection locked="0"/>
    </xf>
    <xf numFmtId="0" fontId="22" fillId="8" borderId="10" xfId="0" applyFont="1" applyFill="1" applyBorder="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23" fillId="0" borderId="8" xfId="0" applyFont="1" applyBorder="1" applyAlignment="1" applyProtection="1">
      <alignment vertical="top" wrapText="1"/>
      <protection hidden="1"/>
    </xf>
    <xf numFmtId="0" fontId="22" fillId="0" borderId="8" xfId="0" applyFont="1" applyBorder="1" applyAlignment="1" applyProtection="1">
      <alignment vertical="top" wrapText="1"/>
      <protection hidden="1"/>
    </xf>
    <xf numFmtId="0" fontId="22" fillId="0" borderId="4" xfId="0" applyFont="1" applyBorder="1" applyAlignment="1" applyProtection="1">
      <alignment vertical="top" wrapText="1"/>
      <protection hidden="1"/>
    </xf>
    <xf numFmtId="0" fontId="22" fillId="0" borderId="8" xfId="0" applyFont="1" applyBorder="1" applyAlignment="1" applyProtection="1">
      <alignment horizontal="center" vertical="top" wrapText="1"/>
      <protection hidden="1"/>
    </xf>
    <xf numFmtId="0" fontId="13" fillId="8" borderId="0" xfId="0" applyFont="1" applyFill="1" applyAlignment="1">
      <alignment horizontal="right" wrapText="1"/>
    </xf>
    <xf numFmtId="0" fontId="13" fillId="8" borderId="0" xfId="0" applyFont="1" applyFill="1" applyAlignment="1">
      <alignment horizontal="right" vertical="top" wrapText="1"/>
    </xf>
    <xf numFmtId="0" fontId="27" fillId="0" borderId="8" xfId="0" applyFont="1" applyBorder="1" applyAlignment="1" applyProtection="1">
      <alignment horizontal="center" vertical="top" wrapText="1"/>
      <protection hidden="1"/>
    </xf>
    <xf numFmtId="0" fontId="21" fillId="8" borderId="0" xfId="3" applyFont="1" applyFill="1" applyBorder="1" applyAlignment="1">
      <alignment horizontal="left"/>
    </xf>
    <xf numFmtId="0" fontId="23" fillId="8" borderId="0" xfId="0" applyFont="1" applyFill="1" applyAlignment="1">
      <alignment horizontal="right" vertical="center"/>
    </xf>
    <xf numFmtId="0" fontId="23" fillId="8" borderId="16" xfId="0" applyFont="1" applyFill="1" applyBorder="1" applyAlignment="1">
      <alignment horizontal="right" vertical="center"/>
    </xf>
    <xf numFmtId="0" fontId="22" fillId="8" borderId="0" xfId="0" applyFont="1" applyFill="1" applyAlignment="1">
      <alignment horizontal="right"/>
    </xf>
    <xf numFmtId="0" fontId="22" fillId="8" borderId="16" xfId="0" applyFont="1" applyFill="1" applyBorder="1" applyAlignment="1">
      <alignment horizontal="right"/>
    </xf>
    <xf numFmtId="0" fontId="13" fillId="7" borderId="1" xfId="0" applyFont="1" applyFill="1" applyBorder="1" applyAlignment="1" applyProtection="1">
      <alignment wrapText="1"/>
      <protection locked="0"/>
    </xf>
    <xf numFmtId="0" fontId="22" fillId="0" borderId="0" xfId="0" applyFont="1" applyAlignment="1" applyProtection="1">
      <alignment horizontal="left"/>
      <protection locked="0"/>
    </xf>
    <xf numFmtId="0" fontId="7" fillId="2" borderId="7" xfId="0" applyFont="1" applyFill="1" applyBorder="1" applyAlignment="1" applyProtection="1">
      <alignment horizontal="center" vertical="top" wrapText="1"/>
      <protection hidden="1"/>
    </xf>
    <xf numFmtId="0" fontId="7" fillId="2" borderId="8" xfId="0" applyFont="1" applyFill="1" applyBorder="1" applyAlignment="1" applyProtection="1">
      <alignment horizontal="center" vertical="top" wrapText="1"/>
      <protection hidden="1"/>
    </xf>
    <xf numFmtId="0" fontId="7" fillId="2" borderId="4" xfId="0" applyFont="1" applyFill="1" applyBorder="1" applyAlignment="1" applyProtection="1">
      <alignment horizontal="center" vertical="top" wrapText="1"/>
      <protection hidden="1"/>
    </xf>
    <xf numFmtId="0" fontId="7" fillId="2" borderId="2" xfId="0" applyFont="1" applyFill="1" applyBorder="1" applyAlignment="1" applyProtection="1">
      <alignment horizontal="left" wrapText="1"/>
      <protection hidden="1"/>
    </xf>
    <xf numFmtId="0" fontId="7" fillId="2" borderId="17" xfId="0" applyFont="1" applyFill="1" applyBorder="1" applyAlignment="1" applyProtection="1">
      <alignment horizontal="left" wrapText="1"/>
      <protection hidden="1"/>
    </xf>
    <xf numFmtId="0" fontId="7" fillId="2" borderId="6" xfId="0" applyFont="1" applyFill="1" applyBorder="1" applyAlignment="1" applyProtection="1">
      <alignment horizontal="left" wrapText="1"/>
      <protection hidden="1"/>
    </xf>
    <xf numFmtId="0" fontId="10" fillId="4" borderId="11" xfId="0" applyFont="1" applyFill="1" applyBorder="1" applyAlignment="1">
      <alignment horizontal="center" vertical="top" wrapText="1"/>
    </xf>
    <xf numFmtId="0" fontId="10" fillId="4" borderId="12"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14" fontId="0" fillId="0" borderId="0" xfId="0" applyNumberFormat="1"/>
    <xf numFmtId="0" fontId="37" fillId="14" borderId="19" xfId="0" applyFont="1" applyFill="1" applyBorder="1" applyAlignment="1">
      <alignment vertical="center" wrapText="1"/>
    </xf>
    <xf numFmtId="0" fontId="38" fillId="14" borderId="19" xfId="0" applyFont="1" applyFill="1" applyBorder="1" applyAlignment="1">
      <alignment horizontal="center" vertical="center" wrapText="1"/>
    </xf>
    <xf numFmtId="0" fontId="37" fillId="14" borderId="19" xfId="0" applyFont="1" applyFill="1" applyBorder="1" applyAlignment="1">
      <alignment horizontal="center" vertical="center" wrapText="1"/>
    </xf>
    <xf numFmtId="0" fontId="38" fillId="14" borderId="19" xfId="0" applyFont="1" applyFill="1" applyBorder="1" applyAlignment="1">
      <alignment vertical="center" wrapText="1"/>
    </xf>
  </cellXfs>
  <cellStyles count="6">
    <cellStyle name="Link" xfId="3" builtinId="8"/>
    <cellStyle name="Prozent" xfId="2" builtinId="5"/>
    <cellStyle name="Standard" xfId="0" builtinId="0"/>
    <cellStyle name="Standard_Tabelle1" xfId="4"/>
    <cellStyle name="Währung" xfId="1" builtinId="4"/>
    <cellStyle name="Währung 2" xfId="5"/>
  </cellStyles>
  <dxfs count="35">
    <dxf>
      <fill>
        <patternFill>
          <bgColor theme="0" tint="-0.14996795556505021"/>
        </patternFill>
      </fill>
    </dxf>
    <dxf>
      <fill>
        <patternFill>
          <bgColor theme="8" tint="0.59996337778862885"/>
        </patternFill>
      </fill>
    </dxf>
    <dxf>
      <fill>
        <patternFill>
          <bgColor rgb="FFFF0000"/>
        </patternFill>
      </fill>
    </dxf>
    <dxf>
      <font>
        <color auto="1"/>
      </font>
      <fill>
        <patternFill>
          <bgColor rgb="FFFF0000"/>
        </patternFill>
      </fill>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top" textRotation="0" wrapText="0" indent="0" justifyLastLine="0" shrinkToFit="1" readingOrder="0"/>
    </dxf>
    <dxf>
      <font>
        <b/>
        <i val="0"/>
        <strike val="0"/>
        <condense val="0"/>
        <extend val="0"/>
        <outline val="0"/>
        <shadow val="0"/>
        <u val="none"/>
        <vertAlign val="baseline"/>
        <sz val="10"/>
        <color theme="0"/>
        <name val="Arial"/>
        <scheme val="none"/>
      </font>
      <fill>
        <patternFill patternType="solid">
          <fgColor indexed="64"/>
          <bgColor theme="0" tint="-0.499984740745262"/>
        </patternFill>
      </fill>
      <alignment horizontal="center"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top" textRotation="0" wrapText="0" indent="0" justifyLastLine="0" shrinkToFit="1" readingOrder="0"/>
    </dxf>
    <dxf>
      <font>
        <b/>
        <i val="0"/>
        <strike val="0"/>
        <condense val="0"/>
        <extend val="0"/>
        <outline val="0"/>
        <shadow val="0"/>
        <u val="none"/>
        <vertAlign val="baseline"/>
        <sz val="10"/>
        <color theme="0"/>
        <name val="Arial"/>
        <scheme val="none"/>
      </font>
      <fill>
        <patternFill patternType="solid">
          <fgColor indexed="64"/>
          <bgColor theme="0" tint="-0.499984740745262"/>
        </patternFill>
      </fill>
      <alignment horizontal="center"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top" textRotation="0" wrapText="0" indent="0" justifyLastLine="0" shrinkToFit="1" readingOrder="0"/>
    </dxf>
    <dxf>
      <font>
        <b/>
        <i val="0"/>
        <strike val="0"/>
        <condense val="0"/>
        <extend val="0"/>
        <outline val="0"/>
        <shadow val="0"/>
        <u val="none"/>
        <vertAlign val="baseline"/>
        <sz val="10"/>
        <color theme="0"/>
        <name val="Arial"/>
        <scheme val="none"/>
      </font>
      <fill>
        <patternFill patternType="solid">
          <fgColor indexed="64"/>
          <bgColor theme="0" tint="-0.499984740745262"/>
        </patternFill>
      </fill>
      <alignment horizontal="center"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top" textRotation="0" wrapText="0" indent="0" justifyLastLine="0" shrinkToFit="1" readingOrder="0"/>
    </dxf>
    <dxf>
      <font>
        <b/>
        <i val="0"/>
        <strike val="0"/>
        <condense val="0"/>
        <extend val="0"/>
        <outline val="0"/>
        <shadow val="0"/>
        <u val="none"/>
        <vertAlign val="baseline"/>
        <sz val="10"/>
        <color theme="0"/>
        <name val="Arial"/>
        <scheme val="none"/>
      </font>
      <fill>
        <patternFill patternType="solid">
          <fgColor indexed="64"/>
          <bgColor theme="0" tint="-0.499984740745262"/>
        </patternFill>
      </fill>
      <alignment horizontal="center" vertical="top" textRotation="0" wrapText="1" indent="0" justifyLastLine="0" shrinkToFit="0" readingOrder="0"/>
      <border diagonalUp="0" diagonalDown="0" outline="0">
        <left style="thin">
          <color rgb="FF000000"/>
        </left>
        <right style="thin">
          <color rgb="FF000000"/>
        </right>
        <top/>
        <bottom/>
      </border>
    </dxf>
    <dxf>
      <font>
        <b/>
        <i val="0"/>
        <strike val="0"/>
        <condense val="0"/>
        <extend val="0"/>
        <outline val="0"/>
        <shadow val="0"/>
        <u/>
        <vertAlign val="baseline"/>
        <sz val="11"/>
        <color theme="1"/>
        <name val="Calibri"/>
        <scheme val="minor"/>
      </font>
    </dxf>
    <dxf>
      <font>
        <b val="0"/>
        <i val="0"/>
        <strike val="0"/>
        <condense val="0"/>
        <extend val="0"/>
        <outline val="0"/>
        <shadow val="0"/>
        <u val="none"/>
        <vertAlign val="baseline"/>
        <sz val="11"/>
        <color theme="1"/>
        <name val="Arial"/>
        <scheme val="none"/>
      </font>
      <numFmt numFmtId="178" formatCode="0.00\ &quot;€/Km&quot;"/>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general" vertical="bottom" textRotation="0" wrapText="0" indent="0" justifyLastLine="0" shrinkToFit="0" readingOrder="0"/>
    </dxf>
    <dxf>
      <border outline="0">
        <left style="thin">
          <color indexed="64"/>
        </left>
      </border>
    </dxf>
    <dxf>
      <font>
        <b/>
        <i val="0"/>
        <strike val="0"/>
        <condense val="0"/>
        <extend val="0"/>
        <outline val="0"/>
        <shadow val="0"/>
        <u/>
        <vertAlign val="baseline"/>
        <sz val="11"/>
        <color theme="1"/>
        <name val="Calibri"/>
        <scheme val="minor"/>
      </font>
    </dxf>
    <dxf>
      <numFmt numFmtId="172" formatCode="yyyy"/>
    </dxf>
    <dxf>
      <font>
        <b/>
        <i val="0"/>
        <strike val="0"/>
        <condense val="0"/>
        <extend val="0"/>
        <outline val="0"/>
        <shadow val="0"/>
        <u/>
        <vertAlign val="baseline"/>
        <sz val="11"/>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Florian Lieberknecht" id="{B7CD0BCA-2E02-49A3-AF4A-E539364948D5}" userId="Florian Lieberknecht" providerId="None"/>
</personList>
</file>

<file path=xl/tables/table1.xml><?xml version="1.0" encoding="utf-8"?>
<table xmlns="http://schemas.openxmlformats.org/spreadsheetml/2006/main" id="1" name="Jahre" displayName="Jahre" ref="N5:N15" totalsRowShown="0" headerRowDxfId="34">
  <autoFilter ref="N5:N15"/>
  <tableColumns count="1">
    <tableColumn id="1" name="Jahr" dataDxfId="33"/>
  </tableColumns>
  <tableStyleInfo name="TableStyleLight13" showFirstColumn="0" showLastColumn="0" showRowStripes="1" showColumnStripes="0"/>
</table>
</file>

<file path=xl/tables/table10.xml><?xml version="1.0" encoding="utf-8"?>
<table xmlns="http://schemas.openxmlformats.org/spreadsheetml/2006/main" id="11" name="Staaten9111012" displayName="Staaten9111012" ref="A3:D306" totalsRowShown="0" headerRowDxfId="9" dataDxfId="8">
  <autoFilter ref="A3:D306"/>
  <tableColumns count="4">
    <tableColumn id="1" name="Länder" dataDxfId="7"/>
    <tableColumn id="2" name="€" dataDxfId="6"/>
    <tableColumn id="3" name="€2" dataDxfId="5"/>
    <tableColumn id="4" name="t" dataDxfId="4"/>
  </tableColumns>
  <tableStyleInfo name="TableStyleMedium9" showFirstColumn="0" showLastColumn="0" showRowStripes="1" showColumnStripes="0"/>
</table>
</file>

<file path=xl/tables/table2.xml><?xml version="1.0" encoding="utf-8"?>
<table xmlns="http://schemas.openxmlformats.org/spreadsheetml/2006/main" id="3" name="Monate" displayName="Monate" ref="M5:M17" totalsRowShown="0" headerRowDxfId="32">
  <autoFilter ref="M5:M17"/>
  <tableColumns count="1">
    <tableColumn id="1" name="Monat"/>
  </tableColumns>
  <tableStyleInfo name="TableStyleLight10" showFirstColumn="0" showLastColumn="0" showRowStripes="1" showColumnStripes="0"/>
</table>
</file>

<file path=xl/tables/table3.xml><?xml version="1.0" encoding="utf-8"?>
<table xmlns="http://schemas.openxmlformats.org/spreadsheetml/2006/main" id="4" name="Fahrzeugwahl" displayName="Fahrzeugwahl" ref="F55:I60" totalsRowShown="0" tableBorderDxfId="31">
  <autoFilter ref="F55:I60"/>
  <tableColumns count="4">
    <tableColumn id="1" name="Benutztes Fahrzeug:" dataDxfId="30"/>
    <tableColumn id="2" name="Spalte1"/>
    <tableColumn id="3" name="Spalte2" dataDxfId="29"/>
    <tableColumn id="8" name="Spalte3"/>
  </tableColumns>
  <tableStyleInfo name="TableStyleMedium7" showFirstColumn="0" showLastColumn="0" showRowStripes="1" showColumnStripes="0"/>
</table>
</file>

<file path=xl/tables/table4.xml><?xml version="1.0" encoding="utf-8"?>
<table xmlns="http://schemas.openxmlformats.org/spreadsheetml/2006/main" id="5" name="Reisenebenkosten" displayName="Reisenebenkosten" ref="G26:G41" totalsRowShown="0" headerRowDxfId="28">
  <autoFilter ref="G26:G41"/>
  <tableColumns count="1">
    <tableColumn id="1" name="Reisenebenkosten:"/>
  </tableColumns>
  <tableStyleInfo name="TableStyleLight13" showFirstColumn="0" showLastColumn="0" showRowStripes="1" showColumnStripes="0"/>
</table>
</file>

<file path=xl/tables/table5.xml><?xml version="1.0" encoding="utf-8"?>
<table xmlns="http://schemas.openxmlformats.org/spreadsheetml/2006/main" id="6" name="Tabelle6" displayName="Tabelle6" ref="I26:I29" totalsRowShown="0">
  <autoFilter ref="I26:I29"/>
  <tableColumns count="1">
    <tableColumn id="1" name="erstattet durch:"/>
  </tableColumns>
  <tableStyleInfo name="TableStyleLight9" showFirstColumn="0" showLastColumn="0" showRowStripes="1" showColumnStripes="0"/>
</table>
</file>

<file path=xl/tables/table6.xml><?xml version="1.0" encoding="utf-8"?>
<table xmlns="http://schemas.openxmlformats.org/spreadsheetml/2006/main" id="7" name="Tabelle7" displayName="Tabelle7" ref="G45:G52" totalsRowShown="0">
  <autoFilter ref="G45:G52"/>
  <sortState ref="G46:G52">
    <sortCondition ref="G46"/>
  </sortState>
  <tableColumns count="1">
    <tableColumn id="1" name="Reisezweck"/>
  </tableColumns>
  <tableStyleInfo name="TableStyleLight10" showFirstColumn="0" showLastColumn="0" showRowStripes="1" showColumnStripes="0"/>
</table>
</file>

<file path=xl/tables/table7.xml><?xml version="1.0" encoding="utf-8"?>
<table xmlns="http://schemas.openxmlformats.org/spreadsheetml/2006/main" id="8" name="Staaten9" displayName="Staaten9" ref="P3:S301" totalsRowShown="0" headerRowDxfId="27" dataDxfId="26">
  <autoFilter ref="P3:S301"/>
  <tableColumns count="4">
    <tableColumn id="1" name="Länder" dataDxfId="25"/>
    <tableColumn id="2" name="€" dataDxfId="24"/>
    <tableColumn id="3" name="€2" dataDxfId="23"/>
    <tableColumn id="4" name="t" dataDxfId="22"/>
  </tableColumns>
  <tableStyleInfo name="TableStyleMedium9" showFirstColumn="0" showLastColumn="0" showRowStripes="1" showColumnStripes="0"/>
</table>
</file>

<file path=xl/tables/table8.xml><?xml version="1.0" encoding="utf-8"?>
<table xmlns="http://schemas.openxmlformats.org/spreadsheetml/2006/main" id="10" name="Staaten911" displayName="Staaten911" ref="U3:X301" totalsRowShown="0" headerRowDxfId="21" dataDxfId="20">
  <autoFilter ref="U3:X301"/>
  <tableColumns count="4">
    <tableColumn id="1" name="Länder" dataDxfId="19"/>
    <tableColumn id="2" name="€" dataDxfId="18"/>
    <tableColumn id="3" name="€2" dataDxfId="17"/>
    <tableColumn id="4" name="t" dataDxfId="16"/>
  </tableColumns>
  <tableStyleInfo name="TableStyleMedium9" showFirstColumn="0" showLastColumn="0" showRowStripes="1" showColumnStripes="0"/>
</table>
</file>

<file path=xl/tables/table9.xml><?xml version="1.0" encoding="utf-8"?>
<table xmlns="http://schemas.openxmlformats.org/spreadsheetml/2006/main" id="9" name="Staaten91110" displayName="Staaten91110" ref="Z3:AC305" totalsRowShown="0" headerRowDxfId="15" dataDxfId="14">
  <autoFilter ref="Z3:AC305"/>
  <tableColumns count="4">
    <tableColumn id="1" name="Länder" dataDxfId="13"/>
    <tableColumn id="2" name="€" dataDxfId="12"/>
    <tableColumn id="3" name="€2" dataDxfId="11"/>
    <tableColumn id="4" name="t" dataDxfId="10"/>
  </tableColumns>
  <tableStyleInfo name="TableStyleMedium9"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0" dT="2020-06-19T00:29:49.42" personId="{B7CD0BCA-2E02-49A3-AF4A-E539364948D5}" id="{EAD627C1-8905-4ACD-A86B-077ACF9C36B8}" done="1">
    <text>Fehler erzeugen lassen - Festschreibung verhindern</text>
  </threadedComment>
</ThreadedComments>
</file>

<file path=xl/threadedComments/threadedComment2.xml><?xml version="1.0" encoding="utf-8"?>
<ThreadedComments xmlns="http://schemas.microsoft.com/office/spreadsheetml/2018/threadedcomments" xmlns:x="http://schemas.openxmlformats.org/spreadsheetml/2006/main">
  <threadedComment ref="D12" dT="2020-06-19T00:30:23.81" personId="{B7CD0BCA-2E02-49A3-AF4A-E539364948D5}" id="{E7D2C2F6-1241-4749-87FA-AA7ABB6140B0}">
    <text>Fehler erzeugen lassen - Festschreibung verhindern</text>
  </threadedComment>
</ThreadedComments>
</file>

<file path=xl/threadedComments/threadedComment3.xml><?xml version="1.0" encoding="utf-8"?>
<ThreadedComments xmlns="http://schemas.microsoft.com/office/spreadsheetml/2018/threadedcomments" xmlns:x="http://schemas.openxmlformats.org/spreadsheetml/2006/main">
  <threadedComment ref="D12" dT="2020-06-19T00:30:35.51" personId="{B7CD0BCA-2E02-49A3-AF4A-E539364948D5}" id="{7BA7CE56-6CEC-4803-BA28-8E04580A95E9}">
    <text>Fehler erzeugen lassen - Festschreibung verhindern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hyperlink" Target="https://www.bing.com/videos/search?q=excel+dropdown+buchstabensuche&amp;&amp;view=detail&amp;mid=79E6E4878F2A038B61DD79E6E4878F2A038B61DD&amp;&amp;FORM=VRDGAR&amp;ru=%2Fvideos%2Fsearch%3Fq%3Dexcel%2520dropdown%2520buchstabensuche%26qs%3DRI%26form%3DQBVR%26sp%3D1%26pq%3Ddropdown%2520buchs%26sc%3D1-14%26sk%3D%26cvid%3D9DAC20913AB641518003E489F415F782" TargetMode="External"/><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juris.de/jportal/portal/page/homerl.psml?cmsuri=%2Fjuris%2Fde%2Fkostenfreieinhalte%2Finfokostenfreieinhalte.jsp&amp;fcstate=5&amp;showdoccase=1&amp;doc.part=X&amp;doc.id=BJNR141810005" TargetMode="External"/><Relationship Id="rId2" Type="http://schemas.openxmlformats.org/officeDocument/2006/relationships/hyperlink" Target="https://www.google.de/maps/dir/Eschwege/@51.1877529,9.9697324,12z/data=!4m8!4m7!1m5!1m1!1s0x47a4b994f82a6557:0x422435029b0b270!2m2!1d10.0397725!2d51.1876662!1m0" TargetMode="External"/><Relationship Id="rId1" Type="http://schemas.openxmlformats.org/officeDocument/2006/relationships/hyperlink" Target="https://www.bundesfinanzministerium.de/Content/DE/Downloads/BMF_Schreiben/Steuerarten/Lohnsteuer/2019-11-15-steuerliche-behandlung-reisekosten-reisekostenverguetungen-2020.pdf?__blob=publicationFile&amp;v=1"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datenbank.nwb.de/Dokument/Anzeigen/500001_146/" TargetMode="External"/><Relationship Id="rId1" Type="http://schemas.openxmlformats.org/officeDocument/2006/relationships/hyperlink" Target="https://www.bundesfinanzministerium.de/Content/DE/Downloads/BMF_Schreiben/Weitere_Steuerthemen/Abgabenordnung/2019-11-28-GoBD.html" TargetMode="External"/><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https://www.bundesfinanzministerium.de/Content/DE/Downloads/BMF_Schreiben/Weitere_Steuerthemen/Abgabenordnung/2019-11-28-GoBD.html" TargetMode="External"/><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hyperlink" Target="https://datenbank.nwb.de/Dokument/Anzeigen/500001_146/" TargetMode="External"/><Relationship Id="rId1" Type="http://schemas.openxmlformats.org/officeDocument/2006/relationships/hyperlink" Target="https://www.bundesfinanzministerium.de/Content/DE/Downloads/BMF_Schreiben/Weitere_Steuerthemen/Abgabenordnung/2019-11-28-GoBD.html" TargetMode="External"/><Relationship Id="rId5" Type="http://schemas.microsoft.com/office/2017/10/relationships/threadedComment" Target="../threadedComments/threadedComment3.xml"/><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hyperlink" Target="https://datenbank.nwb.de/Dokument/Anzeigen/500001_146/" TargetMode="External"/><Relationship Id="rId1" Type="http://schemas.openxmlformats.org/officeDocument/2006/relationships/hyperlink" Target="https://www.bundesfinanzministerium.de/Content/DE/Downloads/BMF_Schreiben/Weitere_Steuerthemen/Abgabenordnung/2019-11-28-GoBD.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rgb="FFFFC000"/>
    <pageSetUpPr fitToPage="1"/>
  </sheetPr>
  <dimension ref="A1:B33"/>
  <sheetViews>
    <sheetView workbookViewId="0">
      <selection activeCell="A10" sqref="A10:F101"/>
    </sheetView>
  </sheetViews>
  <sheetFormatPr baseColWidth="10" defaultColWidth="11.42578125" defaultRowHeight="18.75"/>
  <cols>
    <col min="1" max="1" width="18.85546875" style="117" customWidth="1"/>
    <col min="2" max="2" width="72.7109375" style="116" customWidth="1"/>
    <col min="3" max="16384" width="11.42578125" style="116"/>
  </cols>
  <sheetData>
    <row r="1" spans="1:2" ht="26.25">
      <c r="A1" s="118" t="s">
        <v>0</v>
      </c>
    </row>
    <row r="2" spans="1:2" ht="15">
      <c r="A2" s="168" t="s">
        <v>1</v>
      </c>
      <c r="B2" s="168"/>
    </row>
    <row r="3" spans="1:2" ht="42.75" customHeight="1">
      <c r="A3" s="168"/>
      <c r="B3" s="168"/>
    </row>
    <row r="4" spans="1:2">
      <c r="A4" s="139" t="s">
        <v>2</v>
      </c>
    </row>
    <row r="5" spans="1:2">
      <c r="A5" s="139" t="s">
        <v>3</v>
      </c>
      <c r="B5"/>
    </row>
    <row r="6" spans="1:2">
      <c r="A6" s="139"/>
      <c r="B6"/>
    </row>
    <row r="7" spans="1:2" ht="45">
      <c r="A7" s="139" t="s">
        <v>4</v>
      </c>
      <c r="B7" s="135" t="s">
        <v>5</v>
      </c>
    </row>
    <row r="8" spans="1:2">
      <c r="A8" s="139" t="s">
        <v>6</v>
      </c>
      <c r="B8" s="116" t="s">
        <v>7</v>
      </c>
    </row>
    <row r="9" spans="1:2" ht="45">
      <c r="A9" s="139" t="s">
        <v>8</v>
      </c>
      <c r="B9" s="135" t="s">
        <v>9</v>
      </c>
    </row>
    <row r="10" spans="1:2" ht="30">
      <c r="A10" s="117" t="s">
        <v>10</v>
      </c>
      <c r="B10" s="135" t="s">
        <v>11</v>
      </c>
    </row>
    <row r="11" spans="1:2" ht="15">
      <c r="A11" s="116"/>
      <c r="B11"/>
    </row>
    <row r="12" spans="1:2">
      <c r="A12" s="136" t="s">
        <v>12</v>
      </c>
      <c r="B12" s="136" t="s">
        <v>13</v>
      </c>
    </row>
    <row r="13" spans="1:2" ht="111.75" customHeight="1">
      <c r="A13" s="137" t="s">
        <v>14</v>
      </c>
      <c r="B13" s="135" t="s">
        <v>15</v>
      </c>
    </row>
    <row r="14" spans="1:2">
      <c r="A14" s="137" t="s">
        <v>16</v>
      </c>
      <c r="B14" s="116" t="s">
        <v>17</v>
      </c>
    </row>
    <row r="15" spans="1:2" ht="30">
      <c r="A15" s="137" t="s">
        <v>18</v>
      </c>
      <c r="B15" s="135" t="s">
        <v>19</v>
      </c>
    </row>
    <row r="16" spans="1:2">
      <c r="A16" s="137" t="s">
        <v>20</v>
      </c>
      <c r="B16" s="116" t="s">
        <v>21</v>
      </c>
    </row>
    <row r="17" spans="1:2" ht="111" customHeight="1">
      <c r="A17" s="137" t="s">
        <v>22</v>
      </c>
      <c r="B17" s="135" t="s">
        <v>23</v>
      </c>
    </row>
    <row r="18" spans="1:2" ht="60">
      <c r="A18" s="137" t="s">
        <v>24</v>
      </c>
      <c r="B18" s="135" t="s">
        <v>25</v>
      </c>
    </row>
    <row r="19" spans="1:2" ht="45">
      <c r="A19" s="138" t="s">
        <v>26</v>
      </c>
      <c r="B19" s="135" t="s">
        <v>27</v>
      </c>
    </row>
    <row r="20" spans="1:2" ht="66" customHeight="1">
      <c r="A20" s="137" t="s">
        <v>28</v>
      </c>
      <c r="B20" s="135" t="s">
        <v>29</v>
      </c>
    </row>
    <row r="21" spans="1:2" ht="49.5" customHeight="1">
      <c r="A21" s="137" t="s">
        <v>30</v>
      </c>
      <c r="B21" s="135" t="s">
        <v>31</v>
      </c>
    </row>
    <row r="23" spans="1:2">
      <c r="A23" s="139" t="s">
        <v>32</v>
      </c>
      <c r="B23"/>
    </row>
    <row r="25" spans="1:2">
      <c r="A25" s="136" t="s">
        <v>12</v>
      </c>
      <c r="B25" s="136" t="s">
        <v>13</v>
      </c>
    </row>
    <row r="26" spans="1:2" ht="37.5">
      <c r="A26" s="138" t="s">
        <v>33</v>
      </c>
      <c r="B26" s="135" t="s">
        <v>34</v>
      </c>
    </row>
    <row r="27" spans="1:2">
      <c r="A27" s="137" t="s">
        <v>35</v>
      </c>
      <c r="B27" s="116" t="s">
        <v>36</v>
      </c>
    </row>
    <row r="28" spans="1:2">
      <c r="A28" s="137" t="s">
        <v>37</v>
      </c>
      <c r="B28" s="116" t="s">
        <v>38</v>
      </c>
    </row>
    <row r="29" spans="1:2">
      <c r="A29" s="137" t="s">
        <v>39</v>
      </c>
      <c r="B29" s="116" t="s">
        <v>40</v>
      </c>
    </row>
    <row r="30" spans="1:2" ht="30">
      <c r="A30" s="137" t="s">
        <v>41</v>
      </c>
      <c r="B30" s="135" t="s">
        <v>42</v>
      </c>
    </row>
    <row r="31" spans="1:2">
      <c r="A31" s="137"/>
      <c r="B31" s="135"/>
    </row>
    <row r="32" spans="1:2">
      <c r="A32" s="139" t="s">
        <v>43</v>
      </c>
      <c r="B32" s="135"/>
    </row>
    <row r="33" spans="1:2" ht="45">
      <c r="A33" s="137" t="s">
        <v>44</v>
      </c>
      <c r="B33" s="135" t="s">
        <v>45</v>
      </c>
    </row>
  </sheetData>
  <sheetProtection algorithmName="SHA-512" hashValue="ZC/sIGz4aRWDWjBHgT/V8jI2VAGKjPcMNdWayQtHnok+k028wm/E9bBHPskkXmVmEP3KkC7MSnF9VvjnVjCIrA==" saltValue="m01C0nS+cBPvidZRskmotA==" spinCount="100000" sheet="1" objects="1" scenarios="1"/>
  <mergeCells count="1">
    <mergeCell ref="A2:B3"/>
  </mergeCells>
  <pageMargins left="0.7" right="0.7" top="0.78740157499999996" bottom="0.78740157499999996" header="0.3" footer="0.3"/>
  <pageSetup paperSize="9" scale="6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AC306"/>
  <sheetViews>
    <sheetView topLeftCell="A169" workbookViewId="0">
      <selection activeCell="A304" sqref="A304:D304"/>
    </sheetView>
  </sheetViews>
  <sheetFormatPr baseColWidth="10" defaultColWidth="11.42578125" defaultRowHeight="15"/>
  <cols>
    <col min="2" max="2" width="14.85546875" customWidth="1"/>
    <col min="3" max="3" width="15.42578125" customWidth="1"/>
    <col min="4" max="4" width="16.28515625" customWidth="1"/>
    <col min="5" max="5" width="10.85546875" customWidth="1"/>
    <col min="6" max="6" width="21.5703125" customWidth="1"/>
    <col min="7" max="7" width="35.140625" bestFit="1" customWidth="1"/>
    <col min="8" max="8" width="10.42578125" bestFit="1" customWidth="1"/>
    <col min="9" max="9" width="16.28515625" bestFit="1" customWidth="1"/>
    <col min="10" max="10" width="10.5703125" customWidth="1"/>
    <col min="16" max="16" width="47.28515625" bestFit="1" customWidth="1"/>
    <col min="21" max="21" width="47.28515625" bestFit="1" customWidth="1"/>
  </cols>
  <sheetData>
    <row r="1" spans="1:29" ht="14.45" customHeight="1">
      <c r="A1" s="1"/>
      <c r="B1" s="217" t="s">
        <v>2183</v>
      </c>
      <c r="C1" s="218"/>
      <c r="D1" s="219" t="s">
        <v>2184</v>
      </c>
      <c r="E1" s="2"/>
      <c r="F1" s="10" t="s">
        <v>2185</v>
      </c>
      <c r="P1" s="1"/>
      <c r="Q1" s="217" t="s">
        <v>2183</v>
      </c>
      <c r="R1" s="218"/>
      <c r="S1" s="219" t="s">
        <v>2184</v>
      </c>
      <c r="U1" s="1"/>
      <c r="V1" s="217" t="s">
        <v>2183</v>
      </c>
      <c r="W1" s="218"/>
      <c r="X1" s="219" t="s">
        <v>2184</v>
      </c>
      <c r="Z1" s="1"/>
      <c r="AA1" s="217" t="s">
        <v>2183</v>
      </c>
      <c r="AB1" s="218"/>
      <c r="AC1" s="219" t="s">
        <v>2184</v>
      </c>
    </row>
    <row r="2" spans="1:29" ht="127.5">
      <c r="A2" s="1"/>
      <c r="B2" s="3" t="s">
        <v>2186</v>
      </c>
      <c r="C2" s="3" t="s">
        <v>2187</v>
      </c>
      <c r="D2" s="220"/>
      <c r="E2" s="2"/>
      <c r="F2" t="s">
        <v>2500</v>
      </c>
      <c r="O2">
        <v>2023</v>
      </c>
      <c r="P2" s="1"/>
      <c r="Q2" s="3" t="s">
        <v>2186</v>
      </c>
      <c r="R2" s="3" t="s">
        <v>2187</v>
      </c>
      <c r="S2" s="220"/>
      <c r="T2">
        <v>2024</v>
      </c>
      <c r="U2" s="1"/>
      <c r="V2" s="3" t="s">
        <v>2186</v>
      </c>
      <c r="W2" s="3" t="s">
        <v>2187</v>
      </c>
      <c r="X2" s="220"/>
      <c r="Y2">
        <v>2025</v>
      </c>
      <c r="Z2" s="1"/>
      <c r="AA2" s="3" t="s">
        <v>2186</v>
      </c>
      <c r="AB2" s="3" t="s">
        <v>2187</v>
      </c>
      <c r="AC2" s="220"/>
    </row>
    <row r="3" spans="1:29">
      <c r="A3" s="4" t="s">
        <v>2188</v>
      </c>
      <c r="B3" s="5" t="s">
        <v>2189</v>
      </c>
      <c r="C3" s="5" t="s">
        <v>2190</v>
      </c>
      <c r="D3" s="5" t="s">
        <v>2191</v>
      </c>
      <c r="E3" s="6"/>
      <c r="G3" s="7" t="s">
        <v>2192</v>
      </c>
      <c r="J3" s="7" t="s">
        <v>2193</v>
      </c>
      <c r="P3" s="4" t="s">
        <v>2188</v>
      </c>
      <c r="Q3" s="5" t="s">
        <v>2189</v>
      </c>
      <c r="R3" s="5" t="s">
        <v>2190</v>
      </c>
      <c r="S3" s="5" t="s">
        <v>2191</v>
      </c>
      <c r="U3" s="4" t="s">
        <v>2188</v>
      </c>
      <c r="V3" s="5" t="s">
        <v>2189</v>
      </c>
      <c r="W3" s="5" t="s">
        <v>2190</v>
      </c>
      <c r="X3" s="5" t="s">
        <v>2191</v>
      </c>
      <c r="Z3" s="4" t="s">
        <v>2188</v>
      </c>
      <c r="AA3" s="5" t="s">
        <v>2189</v>
      </c>
      <c r="AB3" s="5" t="s">
        <v>2190</v>
      </c>
      <c r="AC3" s="5" t="s">
        <v>2191</v>
      </c>
    </row>
    <row r="4" spans="1:29">
      <c r="A4" s="8"/>
      <c r="B4" s="9">
        <v>28</v>
      </c>
      <c r="C4" s="9">
        <v>14</v>
      </c>
      <c r="D4" s="9">
        <v>20</v>
      </c>
      <c r="E4" s="9"/>
      <c r="P4" s="8"/>
      <c r="Q4" s="9">
        <v>28</v>
      </c>
      <c r="R4" s="9">
        <v>14</v>
      </c>
      <c r="S4" s="9">
        <v>20</v>
      </c>
      <c r="U4" s="8"/>
      <c r="V4" s="9">
        <v>28</v>
      </c>
      <c r="W4" s="9">
        <v>14</v>
      </c>
      <c r="X4" s="9">
        <v>20</v>
      </c>
      <c r="Z4" s="8"/>
      <c r="AA4" s="9">
        <v>28</v>
      </c>
      <c r="AB4" s="9">
        <v>14</v>
      </c>
      <c r="AC4" s="9">
        <v>20</v>
      </c>
    </row>
    <row r="5" spans="1:29">
      <c r="A5" s="8" t="s">
        <v>80</v>
      </c>
      <c r="B5" s="9">
        <v>28</v>
      </c>
      <c r="C5" s="9">
        <v>14</v>
      </c>
      <c r="D5" s="9">
        <v>20</v>
      </c>
      <c r="E5" s="9"/>
      <c r="M5" s="7" t="s">
        <v>2194</v>
      </c>
      <c r="N5" s="7" t="s">
        <v>2195</v>
      </c>
      <c r="P5" s="8" t="s">
        <v>80</v>
      </c>
      <c r="Q5" s="9">
        <v>28</v>
      </c>
      <c r="R5" s="9">
        <v>14</v>
      </c>
      <c r="S5" s="9">
        <v>20</v>
      </c>
      <c r="U5" s="8" t="s">
        <v>80</v>
      </c>
      <c r="V5" s="9">
        <v>28</v>
      </c>
      <c r="W5" s="9">
        <v>14</v>
      </c>
      <c r="X5" s="9">
        <v>20</v>
      </c>
      <c r="Z5" s="8" t="s">
        <v>80</v>
      </c>
      <c r="AA5" s="9">
        <v>28</v>
      </c>
      <c r="AB5" s="9">
        <v>14</v>
      </c>
      <c r="AC5" s="9">
        <v>20</v>
      </c>
    </row>
    <row r="6" spans="1:29">
      <c r="A6" s="8" t="s">
        <v>2196</v>
      </c>
      <c r="B6" s="148">
        <v>59</v>
      </c>
      <c r="C6" s="148">
        <v>40</v>
      </c>
      <c r="D6" s="148">
        <v>141</v>
      </c>
      <c r="E6" s="9"/>
      <c r="G6" t="s">
        <v>85</v>
      </c>
      <c r="J6" s="11" t="s">
        <v>83</v>
      </c>
      <c r="M6" t="s">
        <v>2197</v>
      </c>
      <c r="N6" s="35">
        <v>45291</v>
      </c>
      <c r="P6" s="8" t="s">
        <v>2196</v>
      </c>
      <c r="Q6" s="148">
        <v>59</v>
      </c>
      <c r="R6" s="148">
        <v>40</v>
      </c>
      <c r="S6" s="148">
        <v>141</v>
      </c>
      <c r="U6" s="8" t="s">
        <v>2196</v>
      </c>
      <c r="V6" s="148">
        <v>59</v>
      </c>
      <c r="W6" s="148">
        <v>40</v>
      </c>
      <c r="X6" s="148">
        <v>141</v>
      </c>
      <c r="Z6" s="8" t="s">
        <v>2196</v>
      </c>
      <c r="AA6" s="148">
        <v>59</v>
      </c>
      <c r="AB6" s="148">
        <v>40</v>
      </c>
      <c r="AC6" s="148">
        <v>141</v>
      </c>
    </row>
    <row r="7" spans="1:29">
      <c r="A7" s="8" t="s">
        <v>2198</v>
      </c>
      <c r="B7" s="9">
        <v>22</v>
      </c>
      <c r="C7" s="9">
        <v>15</v>
      </c>
      <c r="D7" s="9">
        <v>115</v>
      </c>
      <c r="E7" s="9"/>
      <c r="G7" t="s">
        <v>2199</v>
      </c>
      <c r="J7" s="11" t="s">
        <v>55</v>
      </c>
      <c r="M7" t="s">
        <v>53</v>
      </c>
      <c r="N7" s="35">
        <v>45657</v>
      </c>
      <c r="P7" s="8" t="s">
        <v>2198</v>
      </c>
      <c r="Q7" s="9">
        <v>22</v>
      </c>
      <c r="R7" s="9">
        <v>15</v>
      </c>
      <c r="S7" s="9">
        <v>115</v>
      </c>
      <c r="U7" s="8" t="s">
        <v>2198</v>
      </c>
      <c r="V7" s="9">
        <v>22</v>
      </c>
      <c r="W7" s="9">
        <v>15</v>
      </c>
      <c r="X7" s="9">
        <v>115</v>
      </c>
      <c r="Z7" s="8" t="s">
        <v>2198</v>
      </c>
      <c r="AA7" s="9">
        <v>22</v>
      </c>
      <c r="AB7" s="9">
        <v>15</v>
      </c>
      <c r="AC7" s="9">
        <v>115</v>
      </c>
    </row>
    <row r="8" spans="1:29">
      <c r="A8" s="8" t="s">
        <v>2200</v>
      </c>
      <c r="B8" s="9">
        <v>75</v>
      </c>
      <c r="C8" s="9">
        <v>50</v>
      </c>
      <c r="D8" s="9">
        <v>183</v>
      </c>
      <c r="E8" s="9"/>
      <c r="M8" t="s">
        <v>2201</v>
      </c>
      <c r="N8" s="35">
        <v>46022</v>
      </c>
      <c r="P8" s="8" t="s">
        <v>2200</v>
      </c>
      <c r="Q8" s="9">
        <v>75</v>
      </c>
      <c r="R8" s="9">
        <v>50</v>
      </c>
      <c r="S8" s="9">
        <v>183</v>
      </c>
      <c r="U8" s="8" t="s">
        <v>2200</v>
      </c>
      <c r="V8" s="9">
        <v>75</v>
      </c>
      <c r="W8" s="9">
        <v>50</v>
      </c>
      <c r="X8" s="9">
        <v>183</v>
      </c>
      <c r="Z8" s="8" t="s">
        <v>2200</v>
      </c>
      <c r="AA8" s="9">
        <v>75</v>
      </c>
      <c r="AB8" s="9">
        <v>50</v>
      </c>
      <c r="AC8" s="9">
        <v>183</v>
      </c>
    </row>
    <row r="9" spans="1:29">
      <c r="A9" s="8" t="s">
        <v>2202</v>
      </c>
      <c r="B9" s="9">
        <v>29</v>
      </c>
      <c r="C9" s="9">
        <v>20</v>
      </c>
      <c r="D9" s="9">
        <v>85</v>
      </c>
      <c r="E9" s="9"/>
      <c r="G9" t="s">
        <v>2203</v>
      </c>
      <c r="M9" t="s">
        <v>2204</v>
      </c>
      <c r="N9" s="35">
        <v>46387</v>
      </c>
      <c r="P9" s="8" t="s">
        <v>2202</v>
      </c>
      <c r="Q9" s="9">
        <v>29</v>
      </c>
      <c r="R9" s="9">
        <v>20</v>
      </c>
      <c r="S9" s="9">
        <v>85</v>
      </c>
      <c r="U9" s="8" t="s">
        <v>2202</v>
      </c>
      <c r="V9" s="9">
        <v>29</v>
      </c>
      <c r="W9" s="9">
        <v>20</v>
      </c>
      <c r="X9" s="9">
        <v>85</v>
      </c>
      <c r="Z9" s="8" t="s">
        <v>2202</v>
      </c>
      <c r="AA9" s="9">
        <v>29</v>
      </c>
      <c r="AB9" s="9">
        <v>20</v>
      </c>
      <c r="AC9" s="9">
        <v>85</v>
      </c>
    </row>
    <row r="10" spans="1:29">
      <c r="A10" s="8" t="s">
        <v>2205</v>
      </c>
      <c r="B10" s="9">
        <v>50</v>
      </c>
      <c r="C10" s="9">
        <v>33</v>
      </c>
      <c r="D10" s="9">
        <v>136</v>
      </c>
      <c r="E10" s="9"/>
      <c r="M10" t="s">
        <v>2206</v>
      </c>
      <c r="N10" s="35"/>
      <c r="P10" s="8" t="s">
        <v>2205</v>
      </c>
      <c r="Q10" s="9">
        <v>50</v>
      </c>
      <c r="R10" s="9">
        <v>33</v>
      </c>
      <c r="S10" s="9">
        <v>136</v>
      </c>
      <c r="U10" s="8" t="s">
        <v>2205</v>
      </c>
      <c r="V10" s="9">
        <v>50</v>
      </c>
      <c r="W10" s="9">
        <v>33</v>
      </c>
      <c r="X10" s="9">
        <v>136</v>
      </c>
      <c r="Z10" s="8" t="s">
        <v>2205</v>
      </c>
      <c r="AA10" s="9">
        <v>50</v>
      </c>
      <c r="AB10" s="9">
        <v>33</v>
      </c>
      <c r="AC10" s="9">
        <v>136</v>
      </c>
    </row>
    <row r="11" spans="1:29">
      <c r="A11" s="8" t="s">
        <v>2207</v>
      </c>
      <c r="B11" s="9">
        <v>53</v>
      </c>
      <c r="C11" s="9">
        <v>36</v>
      </c>
      <c r="D11" s="9">
        <v>115</v>
      </c>
      <c r="E11" s="9"/>
      <c r="M11" t="s">
        <v>2208</v>
      </c>
      <c r="N11" s="35"/>
      <c r="P11" s="8" t="s">
        <v>2207</v>
      </c>
      <c r="Q11" s="9">
        <v>53</v>
      </c>
      <c r="R11" s="9">
        <v>36</v>
      </c>
      <c r="S11" s="9">
        <v>115</v>
      </c>
      <c r="U11" s="8" t="s">
        <v>2207</v>
      </c>
      <c r="V11" s="9">
        <v>53</v>
      </c>
      <c r="W11" s="9">
        <v>36</v>
      </c>
      <c r="X11" s="9">
        <v>115</v>
      </c>
      <c r="Z11" s="8" t="s">
        <v>2207</v>
      </c>
      <c r="AA11" s="9">
        <v>53</v>
      </c>
      <c r="AB11" s="9">
        <v>36</v>
      </c>
      <c r="AC11" s="9">
        <v>115</v>
      </c>
    </row>
    <row r="12" spans="1:29">
      <c r="A12" s="8" t="s">
        <v>2209</v>
      </c>
      <c r="B12" s="9">
        <v>46</v>
      </c>
      <c r="C12" s="9">
        <v>31</v>
      </c>
      <c r="D12" s="9">
        <v>101</v>
      </c>
      <c r="E12" s="9"/>
      <c r="M12" t="s">
        <v>2210</v>
      </c>
      <c r="N12" s="35"/>
      <c r="P12" s="8" t="s">
        <v>2209</v>
      </c>
      <c r="Q12" s="9">
        <v>46</v>
      </c>
      <c r="R12" s="9">
        <v>31</v>
      </c>
      <c r="S12" s="9">
        <v>101</v>
      </c>
      <c r="U12" s="8" t="s">
        <v>2209</v>
      </c>
      <c r="V12" s="9">
        <v>46</v>
      </c>
      <c r="W12" s="9">
        <v>31</v>
      </c>
      <c r="X12" s="9">
        <v>101</v>
      </c>
      <c r="Z12" s="8" t="s">
        <v>2209</v>
      </c>
      <c r="AA12" s="9">
        <v>46</v>
      </c>
      <c r="AB12" s="9">
        <v>31</v>
      </c>
      <c r="AC12" s="9">
        <v>101</v>
      </c>
    </row>
    <row r="13" spans="1:29">
      <c r="A13" s="8" t="s">
        <v>2211</v>
      </c>
      <c r="B13" s="9">
        <v>58</v>
      </c>
      <c r="C13" s="9">
        <v>39</v>
      </c>
      <c r="D13" s="9">
        <v>152</v>
      </c>
      <c r="E13" s="9"/>
      <c r="M13" t="s">
        <v>2212</v>
      </c>
      <c r="N13" s="35"/>
      <c r="P13" s="8" t="s">
        <v>2211</v>
      </c>
      <c r="Q13" s="9">
        <v>58</v>
      </c>
      <c r="R13" s="9">
        <v>39</v>
      </c>
      <c r="S13" s="9">
        <v>152</v>
      </c>
      <c r="U13" s="8" t="s">
        <v>2211</v>
      </c>
      <c r="V13" s="9">
        <v>58</v>
      </c>
      <c r="W13" s="9">
        <v>39</v>
      </c>
      <c r="X13" s="9">
        <v>152</v>
      </c>
      <c r="Z13" s="8" t="s">
        <v>2211</v>
      </c>
      <c r="AA13" s="9">
        <v>58</v>
      </c>
      <c r="AB13" s="9">
        <v>39</v>
      </c>
      <c r="AC13" s="9">
        <v>152</v>
      </c>
    </row>
    <row r="14" spans="1:29">
      <c r="A14" s="8" t="s">
        <v>2213</v>
      </c>
      <c r="B14" s="9">
        <v>51</v>
      </c>
      <c r="C14" s="9">
        <v>34</v>
      </c>
      <c r="D14" s="9">
        <v>96</v>
      </c>
      <c r="E14" s="9"/>
      <c r="M14" t="s">
        <v>2214</v>
      </c>
      <c r="N14" s="35"/>
      <c r="P14" s="8" t="s">
        <v>2213</v>
      </c>
      <c r="Q14" s="9">
        <v>51</v>
      </c>
      <c r="R14" s="9">
        <v>34</v>
      </c>
      <c r="S14" s="9">
        <v>96</v>
      </c>
      <c r="U14" s="8" t="s">
        <v>2213</v>
      </c>
      <c r="V14" s="9">
        <v>51</v>
      </c>
      <c r="W14" s="9">
        <v>34</v>
      </c>
      <c r="X14" s="9">
        <v>96</v>
      </c>
      <c r="Z14" s="8" t="s">
        <v>2213</v>
      </c>
      <c r="AA14" s="9">
        <v>51</v>
      </c>
      <c r="AB14" s="9">
        <v>34</v>
      </c>
      <c r="AC14" s="9">
        <v>96</v>
      </c>
    </row>
    <row r="15" spans="1:29">
      <c r="A15" s="8" t="s">
        <v>2215</v>
      </c>
      <c r="B15" s="9">
        <v>53</v>
      </c>
      <c r="C15" s="9">
        <v>36</v>
      </c>
      <c r="D15" s="9">
        <v>105</v>
      </c>
      <c r="E15" s="9"/>
      <c r="M15" t="s">
        <v>2216</v>
      </c>
      <c r="N15" s="35"/>
      <c r="P15" s="8" t="s">
        <v>2215</v>
      </c>
      <c r="Q15" s="9">
        <v>53</v>
      </c>
      <c r="R15" s="9">
        <v>36</v>
      </c>
      <c r="S15" s="9">
        <v>105</v>
      </c>
      <c r="U15" s="8" t="s">
        <v>2215</v>
      </c>
      <c r="V15" s="9">
        <v>53</v>
      </c>
      <c r="W15" s="9">
        <v>36</v>
      </c>
      <c r="X15" s="9">
        <v>105</v>
      </c>
      <c r="Z15" s="8" t="s">
        <v>2215</v>
      </c>
      <c r="AA15" s="9">
        <v>53</v>
      </c>
      <c r="AB15" s="9">
        <v>36</v>
      </c>
      <c r="AC15" s="9">
        <v>105</v>
      </c>
    </row>
    <row r="16" spans="1:29">
      <c r="A16" s="8" t="s">
        <v>2217</v>
      </c>
      <c r="B16" s="9">
        <v>40</v>
      </c>
      <c r="C16" s="9">
        <v>27</v>
      </c>
      <c r="D16" s="9">
        <v>139</v>
      </c>
      <c r="E16" s="9"/>
      <c r="M16" t="s">
        <v>2219</v>
      </c>
      <c r="P16" s="8" t="s">
        <v>2217</v>
      </c>
      <c r="Q16" s="9">
        <v>40</v>
      </c>
      <c r="R16" s="9">
        <v>27</v>
      </c>
      <c r="S16" s="9">
        <v>139</v>
      </c>
      <c r="U16" s="8" t="s">
        <v>2217</v>
      </c>
      <c r="V16" s="9">
        <v>40</v>
      </c>
      <c r="W16" s="9">
        <v>27</v>
      </c>
      <c r="X16" s="9">
        <v>139</v>
      </c>
      <c r="Z16" s="8" t="s">
        <v>2217</v>
      </c>
      <c r="AA16" s="9">
        <v>40</v>
      </c>
      <c r="AB16" s="9">
        <v>27</v>
      </c>
      <c r="AC16" s="9">
        <v>139</v>
      </c>
    </row>
    <row r="17" spans="1:29">
      <c r="A17" s="8" t="s">
        <v>2220</v>
      </c>
      <c r="B17" s="9">
        <v>36</v>
      </c>
      <c r="C17" s="9">
        <v>24</v>
      </c>
      <c r="D17" s="9">
        <v>135</v>
      </c>
      <c r="E17" s="9"/>
      <c r="M17" t="s">
        <v>2221</v>
      </c>
      <c r="P17" s="8" t="s">
        <v>2220</v>
      </c>
      <c r="Q17" s="9">
        <v>36</v>
      </c>
      <c r="R17" s="9">
        <v>24</v>
      </c>
      <c r="S17" s="9">
        <v>135</v>
      </c>
      <c r="U17" s="8" t="s">
        <v>2220</v>
      </c>
      <c r="V17" s="9">
        <v>36</v>
      </c>
      <c r="W17" s="9">
        <v>24</v>
      </c>
      <c r="X17" s="9">
        <v>135</v>
      </c>
      <c r="Z17" s="8" t="s">
        <v>2220</v>
      </c>
      <c r="AA17" s="9">
        <v>36</v>
      </c>
      <c r="AB17" s="9">
        <v>24</v>
      </c>
      <c r="AC17" s="9">
        <v>135</v>
      </c>
    </row>
    <row r="18" spans="1:29">
      <c r="A18" s="8" t="s">
        <v>2222</v>
      </c>
      <c r="B18" s="9">
        <v>58</v>
      </c>
      <c r="C18" s="9">
        <v>39</v>
      </c>
      <c r="D18" s="9">
        <v>129</v>
      </c>
      <c r="E18" s="9"/>
      <c r="P18" s="8" t="s">
        <v>2222</v>
      </c>
      <c r="Q18" s="9">
        <v>58</v>
      </c>
      <c r="R18" s="9">
        <v>39</v>
      </c>
      <c r="S18" s="9">
        <v>129</v>
      </c>
      <c r="U18" s="8" t="s">
        <v>2222</v>
      </c>
      <c r="V18" s="9">
        <v>58</v>
      </c>
      <c r="W18" s="9">
        <v>39</v>
      </c>
      <c r="X18" s="9">
        <v>129</v>
      </c>
      <c r="Z18" s="8" t="s">
        <v>2222</v>
      </c>
      <c r="AA18" s="9">
        <v>58</v>
      </c>
      <c r="AB18" s="9">
        <v>39</v>
      </c>
      <c r="AC18" s="9">
        <v>129</v>
      </c>
    </row>
    <row r="19" spans="1:29">
      <c r="A19" s="8" t="s">
        <v>2224</v>
      </c>
      <c r="B19" s="9">
        <v>62</v>
      </c>
      <c r="C19" s="9">
        <v>41</v>
      </c>
      <c r="D19" s="9">
        <v>187</v>
      </c>
      <c r="E19" s="9"/>
      <c r="P19" s="8" t="s">
        <v>2224</v>
      </c>
      <c r="Q19" s="9">
        <v>62</v>
      </c>
      <c r="R19" s="9">
        <v>41</v>
      </c>
      <c r="S19" s="9">
        <v>187</v>
      </c>
      <c r="U19" s="8" t="s">
        <v>2224</v>
      </c>
      <c r="V19" s="9">
        <v>62</v>
      </c>
      <c r="W19" s="9">
        <v>41</v>
      </c>
      <c r="X19" s="9">
        <v>187</v>
      </c>
      <c r="Z19" s="8" t="s">
        <v>2224</v>
      </c>
      <c r="AA19" s="9">
        <v>62</v>
      </c>
      <c r="AB19" s="9">
        <v>41</v>
      </c>
      <c r="AC19" s="9">
        <v>187</v>
      </c>
    </row>
    <row r="20" spans="1:29">
      <c r="A20" s="8" t="s">
        <v>2226</v>
      </c>
      <c r="B20" s="9">
        <v>66</v>
      </c>
      <c r="C20" s="9">
        <v>44</v>
      </c>
      <c r="D20" s="9">
        <v>190</v>
      </c>
      <c r="E20" s="9"/>
      <c r="P20" s="8" t="s">
        <v>2226</v>
      </c>
      <c r="Q20" s="9">
        <v>66</v>
      </c>
      <c r="R20" s="9">
        <v>44</v>
      </c>
      <c r="S20" s="9">
        <v>190</v>
      </c>
      <c r="U20" s="8" t="s">
        <v>2226</v>
      </c>
      <c r="V20" s="9">
        <v>66</v>
      </c>
      <c r="W20" s="9">
        <v>44</v>
      </c>
      <c r="X20" s="9">
        <v>190</v>
      </c>
      <c r="Z20" s="8" t="s">
        <v>2226</v>
      </c>
      <c r="AA20" s="9">
        <v>66</v>
      </c>
      <c r="AB20" s="9">
        <v>44</v>
      </c>
      <c r="AC20" s="9">
        <v>190</v>
      </c>
    </row>
    <row r="21" spans="1:29">
      <c r="A21" s="8" t="s">
        <v>2228</v>
      </c>
      <c r="B21" s="9">
        <v>45</v>
      </c>
      <c r="C21" s="9">
        <v>30</v>
      </c>
      <c r="D21" s="9">
        <v>158</v>
      </c>
      <c r="E21" s="9"/>
      <c r="P21" s="8" t="s">
        <v>2228</v>
      </c>
      <c r="Q21" s="9">
        <v>45</v>
      </c>
      <c r="R21" s="9">
        <v>30</v>
      </c>
      <c r="S21" s="9">
        <v>158</v>
      </c>
      <c r="U21" s="8" t="s">
        <v>2228</v>
      </c>
      <c r="V21" s="9">
        <v>45</v>
      </c>
      <c r="W21" s="9">
        <v>30</v>
      </c>
      <c r="X21" s="9">
        <v>158</v>
      </c>
      <c r="Z21" s="8" t="s">
        <v>2228</v>
      </c>
      <c r="AA21" s="9">
        <v>45</v>
      </c>
      <c r="AB21" s="9">
        <v>30</v>
      </c>
      <c r="AC21" s="9">
        <v>158</v>
      </c>
    </row>
    <row r="22" spans="1:29">
      <c r="A22" s="8" t="s">
        <v>2230</v>
      </c>
      <c r="B22" s="9">
        <v>40</v>
      </c>
      <c r="C22" s="9">
        <v>27</v>
      </c>
      <c r="D22" s="9">
        <v>135</v>
      </c>
      <c r="E22" s="9"/>
      <c r="P22" s="8" t="s">
        <v>2230</v>
      </c>
      <c r="Q22" s="9">
        <v>40</v>
      </c>
      <c r="R22" s="9">
        <v>27</v>
      </c>
      <c r="S22" s="9">
        <v>135</v>
      </c>
      <c r="U22" s="8" t="s">
        <v>2230</v>
      </c>
      <c r="V22" s="9">
        <v>40</v>
      </c>
      <c r="W22" s="9">
        <v>27</v>
      </c>
      <c r="X22" s="9">
        <v>135</v>
      </c>
      <c r="Z22" s="8" t="s">
        <v>2230</v>
      </c>
      <c r="AA22" s="9">
        <v>40</v>
      </c>
      <c r="AB22" s="9">
        <v>27</v>
      </c>
      <c r="AC22" s="9">
        <v>135</v>
      </c>
    </row>
    <row r="23" spans="1:29">
      <c r="A23" s="8" t="s">
        <v>2231</v>
      </c>
      <c r="B23" s="9">
        <v>40</v>
      </c>
      <c r="C23" s="9">
        <v>27</v>
      </c>
      <c r="D23" s="9">
        <v>135</v>
      </c>
      <c r="E23" s="9"/>
      <c r="P23" s="8" t="s">
        <v>2231</v>
      </c>
      <c r="Q23" s="9">
        <v>40</v>
      </c>
      <c r="R23" s="9">
        <v>27</v>
      </c>
      <c r="S23" s="9">
        <v>135</v>
      </c>
      <c r="U23" s="8" t="s">
        <v>2231</v>
      </c>
      <c r="V23" s="9">
        <v>40</v>
      </c>
      <c r="W23" s="9">
        <v>27</v>
      </c>
      <c r="X23" s="9">
        <v>135</v>
      </c>
      <c r="Z23" s="8" t="s">
        <v>2231</v>
      </c>
      <c r="AA23" s="9">
        <v>40</v>
      </c>
      <c r="AB23" s="9">
        <v>27</v>
      </c>
      <c r="AC23" s="9">
        <v>135</v>
      </c>
    </row>
    <row r="24" spans="1:29">
      <c r="A24" s="8" t="s">
        <v>2232</v>
      </c>
      <c r="B24" s="9">
        <v>56</v>
      </c>
      <c r="C24" s="9">
        <v>37</v>
      </c>
      <c r="D24" s="9">
        <v>190</v>
      </c>
      <c r="E24" s="9"/>
      <c r="P24" s="8" t="s">
        <v>2232</v>
      </c>
      <c r="Q24" s="9">
        <v>56</v>
      </c>
      <c r="R24" s="9">
        <v>37</v>
      </c>
      <c r="S24" s="9">
        <v>190</v>
      </c>
      <c r="U24" s="8" t="s">
        <v>2232</v>
      </c>
      <c r="V24" s="9">
        <v>56</v>
      </c>
      <c r="W24" s="9">
        <v>37</v>
      </c>
      <c r="X24" s="9">
        <v>190</v>
      </c>
      <c r="Z24" s="8" t="s">
        <v>2232</v>
      </c>
      <c r="AA24" s="9">
        <v>56</v>
      </c>
      <c r="AB24" s="9">
        <v>37</v>
      </c>
      <c r="AC24" s="9">
        <v>190</v>
      </c>
    </row>
    <row r="25" spans="1:29">
      <c r="A25" s="8" t="s">
        <v>2233</v>
      </c>
      <c r="B25" s="9">
        <v>63</v>
      </c>
      <c r="C25" s="9">
        <v>42</v>
      </c>
      <c r="D25" s="9">
        <v>139</v>
      </c>
      <c r="E25" s="9"/>
      <c r="P25" s="8" t="s">
        <v>2233</v>
      </c>
      <c r="Q25" s="9">
        <v>63</v>
      </c>
      <c r="R25" s="9">
        <v>42</v>
      </c>
      <c r="S25" s="9">
        <v>139</v>
      </c>
      <c r="U25" s="8" t="s">
        <v>2233</v>
      </c>
      <c r="V25" s="9">
        <v>63</v>
      </c>
      <c r="W25" s="9">
        <v>42</v>
      </c>
      <c r="X25" s="9">
        <v>139</v>
      </c>
      <c r="Z25" s="8" t="s">
        <v>2233</v>
      </c>
      <c r="AA25" s="9">
        <v>63</v>
      </c>
      <c r="AB25" s="9">
        <v>42</v>
      </c>
      <c r="AC25" s="9">
        <v>139</v>
      </c>
    </row>
    <row r="26" spans="1:29">
      <c r="A26" s="8" t="s">
        <v>2234</v>
      </c>
      <c r="B26" s="9">
        <v>42</v>
      </c>
      <c r="C26" s="9">
        <v>28</v>
      </c>
      <c r="D26" s="9">
        <v>129</v>
      </c>
      <c r="E26" s="9"/>
      <c r="G26" s="7" t="s">
        <v>2235</v>
      </c>
      <c r="I26" t="s">
        <v>44</v>
      </c>
      <c r="L26">
        <v>2022</v>
      </c>
      <c r="M26" s="221">
        <v>44926</v>
      </c>
      <c r="N26" s="159">
        <v>44926</v>
      </c>
      <c r="P26" s="8" t="s">
        <v>2234</v>
      </c>
      <c r="Q26" s="9">
        <v>42</v>
      </c>
      <c r="R26" s="9">
        <v>28</v>
      </c>
      <c r="S26" s="9">
        <v>129</v>
      </c>
      <c r="U26" s="8" t="s">
        <v>2234</v>
      </c>
      <c r="V26" s="9">
        <v>42</v>
      </c>
      <c r="W26" s="9">
        <v>28</v>
      </c>
      <c r="X26" s="9">
        <v>129</v>
      </c>
      <c r="Z26" s="8" t="s">
        <v>2234</v>
      </c>
      <c r="AA26" s="9">
        <v>42</v>
      </c>
      <c r="AB26" s="9">
        <v>28</v>
      </c>
      <c r="AC26" s="9">
        <v>129</v>
      </c>
    </row>
    <row r="27" spans="1:29">
      <c r="A27" s="8" t="s">
        <v>2236</v>
      </c>
      <c r="B27" s="9">
        <v>48</v>
      </c>
      <c r="C27" s="9">
        <v>32</v>
      </c>
      <c r="D27" s="9">
        <v>177</v>
      </c>
      <c r="E27" s="9"/>
      <c r="G27" t="s">
        <v>97</v>
      </c>
      <c r="I27" t="s">
        <v>2237</v>
      </c>
      <c r="L27">
        <v>2023</v>
      </c>
      <c r="M27" s="221">
        <v>45291</v>
      </c>
      <c r="N27" s="159">
        <v>45291</v>
      </c>
      <c r="P27" s="8" t="s">
        <v>2236</v>
      </c>
      <c r="Q27" s="9">
        <v>48</v>
      </c>
      <c r="R27" s="9">
        <v>32</v>
      </c>
      <c r="S27" s="9">
        <v>177</v>
      </c>
      <c r="U27" s="8" t="s">
        <v>2236</v>
      </c>
      <c r="V27" s="9">
        <v>48</v>
      </c>
      <c r="W27" s="9">
        <v>32</v>
      </c>
      <c r="X27" s="9">
        <v>177</v>
      </c>
      <c r="Z27" s="8" t="s">
        <v>2236</v>
      </c>
      <c r="AA27" s="9">
        <v>48</v>
      </c>
      <c r="AB27" s="9">
        <v>32</v>
      </c>
      <c r="AC27" s="9">
        <v>177</v>
      </c>
    </row>
    <row r="28" spans="1:29">
      <c r="A28" s="8" t="s">
        <v>2238</v>
      </c>
      <c r="B28" s="9">
        <v>52</v>
      </c>
      <c r="C28" s="9">
        <v>35</v>
      </c>
      <c r="D28" s="9">
        <v>187</v>
      </c>
      <c r="E28" s="9"/>
      <c r="G28" t="s">
        <v>2227</v>
      </c>
      <c r="I28" t="s">
        <v>2239</v>
      </c>
      <c r="L28">
        <v>2024</v>
      </c>
      <c r="M28" s="221">
        <v>45657</v>
      </c>
      <c r="N28" s="159">
        <v>45657</v>
      </c>
      <c r="P28" s="8" t="s">
        <v>2238</v>
      </c>
      <c r="Q28" s="9">
        <v>52</v>
      </c>
      <c r="R28" s="9">
        <v>35</v>
      </c>
      <c r="S28" s="9">
        <v>187</v>
      </c>
      <c r="U28" s="8" t="s">
        <v>2238</v>
      </c>
      <c r="V28" s="9">
        <v>52</v>
      </c>
      <c r="W28" s="9">
        <v>35</v>
      </c>
      <c r="X28" s="9">
        <v>187</v>
      </c>
      <c r="Z28" s="8" t="s">
        <v>2238</v>
      </c>
      <c r="AA28" s="9">
        <v>52</v>
      </c>
      <c r="AB28" s="9">
        <v>35</v>
      </c>
      <c r="AC28" s="9">
        <v>187</v>
      </c>
    </row>
    <row r="29" spans="1:29">
      <c r="A29" s="8" t="s">
        <v>2240</v>
      </c>
      <c r="B29" s="9">
        <v>27</v>
      </c>
      <c r="C29" s="9">
        <v>18</v>
      </c>
      <c r="D29" s="9">
        <v>92</v>
      </c>
      <c r="E29" s="9"/>
      <c r="G29" t="s">
        <v>2241</v>
      </c>
      <c r="I29" t="s">
        <v>98</v>
      </c>
      <c r="L29">
        <v>2025</v>
      </c>
      <c r="M29" s="221">
        <v>46022</v>
      </c>
      <c r="N29" s="159">
        <v>46022</v>
      </c>
      <c r="P29" s="8" t="s">
        <v>2240</v>
      </c>
      <c r="Q29" s="9">
        <v>27</v>
      </c>
      <c r="R29" s="9">
        <v>18</v>
      </c>
      <c r="S29" s="9">
        <v>92</v>
      </c>
      <c r="U29" s="8" t="s">
        <v>2240</v>
      </c>
      <c r="V29" s="9">
        <v>27</v>
      </c>
      <c r="W29" s="9">
        <v>18</v>
      </c>
      <c r="X29" s="9">
        <v>92</v>
      </c>
      <c r="Z29" s="8" t="s">
        <v>2240</v>
      </c>
      <c r="AA29" s="9">
        <v>27</v>
      </c>
      <c r="AB29" s="9">
        <v>18</v>
      </c>
      <c r="AC29" s="9">
        <v>92</v>
      </c>
    </row>
    <row r="30" spans="1:29">
      <c r="A30" s="8" t="s">
        <v>2242</v>
      </c>
      <c r="B30" s="9">
        <v>47</v>
      </c>
      <c r="C30" s="9">
        <v>32</v>
      </c>
      <c r="D30" s="9">
        <v>122</v>
      </c>
      <c r="E30" s="9"/>
      <c r="G30" t="s">
        <v>2229</v>
      </c>
      <c r="L30">
        <v>2026</v>
      </c>
      <c r="M30" s="221">
        <v>46387</v>
      </c>
      <c r="N30" s="159">
        <v>46387</v>
      </c>
      <c r="P30" s="8" t="s">
        <v>2242</v>
      </c>
      <c r="Q30" s="9">
        <v>47</v>
      </c>
      <c r="R30" s="9">
        <v>32</v>
      </c>
      <c r="S30" s="9">
        <v>122</v>
      </c>
      <c r="U30" s="8" t="s">
        <v>2242</v>
      </c>
      <c r="V30" s="9">
        <v>47</v>
      </c>
      <c r="W30" s="9">
        <v>32</v>
      </c>
      <c r="X30" s="9">
        <v>122</v>
      </c>
      <c r="Z30" s="8" t="s">
        <v>2242</v>
      </c>
      <c r="AA30" s="9">
        <v>47</v>
      </c>
      <c r="AB30" s="9">
        <v>32</v>
      </c>
      <c r="AC30" s="9">
        <v>122</v>
      </c>
    </row>
    <row r="31" spans="1:29">
      <c r="A31" s="8" t="s">
        <v>2243</v>
      </c>
      <c r="B31" s="9">
        <v>80</v>
      </c>
      <c r="C31" s="9">
        <v>53</v>
      </c>
      <c r="D31" s="9">
        <v>182</v>
      </c>
      <c r="E31" s="9"/>
      <c r="G31" t="s">
        <v>100</v>
      </c>
      <c r="P31" s="8" t="s">
        <v>2243</v>
      </c>
      <c r="Q31" s="9">
        <v>80</v>
      </c>
      <c r="R31" s="9">
        <v>53</v>
      </c>
      <c r="S31" s="9">
        <v>182</v>
      </c>
      <c r="U31" s="8" t="s">
        <v>2243</v>
      </c>
      <c r="V31" s="9">
        <v>80</v>
      </c>
      <c r="W31" s="9">
        <v>53</v>
      </c>
      <c r="X31" s="9">
        <v>182</v>
      </c>
      <c r="Z31" s="8" t="s">
        <v>2243</v>
      </c>
      <c r="AA31" s="9">
        <v>80</v>
      </c>
      <c r="AB31" s="9">
        <v>53</v>
      </c>
      <c r="AC31" s="9">
        <v>182</v>
      </c>
    </row>
    <row r="32" spans="1:29">
      <c r="A32" s="8" t="s">
        <v>2244</v>
      </c>
      <c r="B32" s="9">
        <v>40</v>
      </c>
      <c r="C32" s="9">
        <v>27</v>
      </c>
      <c r="D32" s="9">
        <v>108</v>
      </c>
      <c r="E32" s="9"/>
      <c r="G32" t="s">
        <v>2245</v>
      </c>
      <c r="P32" s="8" t="s">
        <v>2244</v>
      </c>
      <c r="Q32" s="9">
        <v>40</v>
      </c>
      <c r="R32" s="9">
        <v>27</v>
      </c>
      <c r="S32" s="9">
        <v>108</v>
      </c>
      <c r="U32" s="8" t="s">
        <v>2244</v>
      </c>
      <c r="V32" s="9">
        <v>40</v>
      </c>
      <c r="W32" s="9">
        <v>27</v>
      </c>
      <c r="X32" s="9">
        <v>108</v>
      </c>
      <c r="Z32" s="8" t="s">
        <v>2244</v>
      </c>
      <c r="AA32" s="9">
        <v>40</v>
      </c>
      <c r="AB32" s="9">
        <v>27</v>
      </c>
      <c r="AC32" s="9">
        <v>108</v>
      </c>
    </row>
    <row r="33" spans="1:29">
      <c r="A33" s="8" t="s">
        <v>2246</v>
      </c>
      <c r="B33" s="9">
        <v>33</v>
      </c>
      <c r="C33" s="9">
        <v>22</v>
      </c>
      <c r="D33" s="9">
        <v>117</v>
      </c>
      <c r="E33" s="9"/>
      <c r="G33" t="s">
        <v>2247</v>
      </c>
      <c r="P33" s="8" t="s">
        <v>2246</v>
      </c>
      <c r="Q33" s="9">
        <v>33</v>
      </c>
      <c r="R33" s="9">
        <v>22</v>
      </c>
      <c r="S33" s="9">
        <v>117</v>
      </c>
      <c r="U33" s="8" t="s">
        <v>2246</v>
      </c>
      <c r="V33" s="9">
        <v>33</v>
      </c>
      <c r="W33" s="9">
        <v>22</v>
      </c>
      <c r="X33" s="9">
        <v>117</v>
      </c>
      <c r="Z33" s="8" t="s">
        <v>2246</v>
      </c>
      <c r="AA33" s="9">
        <v>33</v>
      </c>
      <c r="AB33" s="9">
        <v>22</v>
      </c>
      <c r="AC33" s="9">
        <v>117</v>
      </c>
    </row>
    <row r="34" spans="1:29">
      <c r="A34" s="8" t="s">
        <v>2248</v>
      </c>
      <c r="B34" s="9">
        <v>30</v>
      </c>
      <c r="C34" s="9">
        <v>20</v>
      </c>
      <c r="D34" s="9">
        <v>84</v>
      </c>
      <c r="E34" s="9"/>
      <c r="G34" t="s">
        <v>2249</v>
      </c>
      <c r="P34" s="8" t="s">
        <v>2248</v>
      </c>
      <c r="Q34" s="9">
        <v>30</v>
      </c>
      <c r="R34" s="9">
        <v>20</v>
      </c>
      <c r="S34" s="9">
        <v>84</v>
      </c>
      <c r="U34" s="8" t="s">
        <v>2248</v>
      </c>
      <c r="V34" s="9">
        <v>30</v>
      </c>
      <c r="W34" s="9">
        <v>20</v>
      </c>
      <c r="X34" s="9">
        <v>84</v>
      </c>
      <c r="Z34" s="8" t="s">
        <v>2248</v>
      </c>
      <c r="AA34" s="9">
        <v>30</v>
      </c>
      <c r="AB34" s="9">
        <v>20</v>
      </c>
      <c r="AC34" s="9">
        <v>84</v>
      </c>
    </row>
    <row r="35" spans="1:29">
      <c r="A35" s="8" t="s">
        <v>2250</v>
      </c>
      <c r="B35" s="9">
        <v>27</v>
      </c>
      <c r="C35" s="9">
        <v>18</v>
      </c>
      <c r="D35" s="9">
        <v>86</v>
      </c>
      <c r="E35" s="9"/>
      <c r="G35" t="s">
        <v>2251</v>
      </c>
      <c r="J35" s="160"/>
      <c r="K35" s="159"/>
      <c r="P35" s="8" t="s">
        <v>2250</v>
      </c>
      <c r="Q35" s="9">
        <v>27</v>
      </c>
      <c r="R35" s="9">
        <v>18</v>
      </c>
      <c r="S35" s="9">
        <v>86</v>
      </c>
      <c r="U35" s="8" t="s">
        <v>2250</v>
      </c>
      <c r="V35" s="9">
        <v>27</v>
      </c>
      <c r="W35" s="9">
        <v>18</v>
      </c>
      <c r="X35" s="9">
        <v>86</v>
      </c>
      <c r="Z35" s="8" t="s">
        <v>2250</v>
      </c>
      <c r="AA35" s="9">
        <v>27</v>
      </c>
      <c r="AB35" s="9">
        <v>18</v>
      </c>
      <c r="AC35" s="9">
        <v>86</v>
      </c>
    </row>
    <row r="36" spans="1:29">
      <c r="A36" s="8" t="s">
        <v>2252</v>
      </c>
      <c r="B36" s="9">
        <v>29</v>
      </c>
      <c r="C36" s="9">
        <v>20</v>
      </c>
      <c r="D36" s="9">
        <v>109</v>
      </c>
      <c r="E36" s="9"/>
      <c r="G36" t="s">
        <v>2253</v>
      </c>
      <c r="J36" s="161"/>
      <c r="P36" s="8" t="s">
        <v>2252</v>
      </c>
      <c r="Q36" s="9">
        <v>29</v>
      </c>
      <c r="R36" s="9">
        <v>20</v>
      </c>
      <c r="S36" s="9">
        <v>109</v>
      </c>
      <c r="U36" s="8" t="s">
        <v>2252</v>
      </c>
      <c r="V36" s="9">
        <v>29</v>
      </c>
      <c r="W36" s="9">
        <v>20</v>
      </c>
      <c r="X36" s="9">
        <v>109</v>
      </c>
      <c r="Z36" s="8" t="s">
        <v>2252</v>
      </c>
      <c r="AA36" s="9">
        <v>29</v>
      </c>
      <c r="AB36" s="9">
        <v>20</v>
      </c>
      <c r="AC36" s="9">
        <v>109</v>
      </c>
    </row>
    <row r="37" spans="1:29">
      <c r="A37" s="8" t="s">
        <v>2254</v>
      </c>
      <c r="B37" s="9">
        <v>29</v>
      </c>
      <c r="C37" s="9">
        <v>20</v>
      </c>
      <c r="D37" s="9">
        <v>60</v>
      </c>
      <c r="E37" s="9"/>
      <c r="G37" t="s">
        <v>2255</v>
      </c>
      <c r="P37" s="8" t="s">
        <v>2254</v>
      </c>
      <c r="Q37" s="9">
        <v>29</v>
      </c>
      <c r="R37" s="9">
        <v>20</v>
      </c>
      <c r="S37" s="9">
        <v>60</v>
      </c>
      <c r="U37" s="8" t="s">
        <v>2254</v>
      </c>
      <c r="V37" s="9">
        <v>29</v>
      </c>
      <c r="W37" s="9">
        <v>20</v>
      </c>
      <c r="X37" s="9">
        <v>60</v>
      </c>
      <c r="Z37" s="8" t="s">
        <v>2254</v>
      </c>
      <c r="AA37" s="9">
        <v>29</v>
      </c>
      <c r="AB37" s="9">
        <v>20</v>
      </c>
      <c r="AC37" s="9">
        <v>60</v>
      </c>
    </row>
    <row r="38" spans="1:29">
      <c r="A38" s="8" t="s">
        <v>2256</v>
      </c>
      <c r="B38" s="9">
        <v>32</v>
      </c>
      <c r="C38" s="9">
        <v>21</v>
      </c>
      <c r="D38" s="9">
        <v>111</v>
      </c>
      <c r="E38" s="9"/>
      <c r="G38" t="s">
        <v>2257</v>
      </c>
      <c r="J38" s="159"/>
      <c r="P38" s="8" t="s">
        <v>2256</v>
      </c>
      <c r="Q38" s="9">
        <v>32</v>
      </c>
      <c r="R38" s="9">
        <v>21</v>
      </c>
      <c r="S38" s="9">
        <v>111</v>
      </c>
      <c r="U38" s="8" t="s">
        <v>2256</v>
      </c>
      <c r="V38" s="9">
        <v>32</v>
      </c>
      <c r="W38" s="9">
        <v>21</v>
      </c>
      <c r="X38" s="9">
        <v>111</v>
      </c>
      <c r="Z38" s="8" t="s">
        <v>2256</v>
      </c>
      <c r="AA38" s="9">
        <v>32</v>
      </c>
      <c r="AB38" s="9">
        <v>21</v>
      </c>
      <c r="AC38" s="9">
        <v>111</v>
      </c>
    </row>
    <row r="39" spans="1:29">
      <c r="A39" s="8" t="s">
        <v>2258</v>
      </c>
      <c r="B39" s="9">
        <v>32</v>
      </c>
      <c r="C39" s="9">
        <v>21</v>
      </c>
      <c r="D39" s="9">
        <v>92</v>
      </c>
      <c r="E39" s="9"/>
      <c r="G39" t="s">
        <v>2259</v>
      </c>
      <c r="P39" s="8" t="s">
        <v>2258</v>
      </c>
      <c r="Q39" s="9">
        <v>32</v>
      </c>
      <c r="R39" s="9">
        <v>21</v>
      </c>
      <c r="S39" s="9">
        <v>92</v>
      </c>
      <c r="U39" s="8" t="s">
        <v>2258</v>
      </c>
      <c r="V39" s="9">
        <v>32</v>
      </c>
      <c r="W39" s="9">
        <v>21</v>
      </c>
      <c r="X39" s="9">
        <v>92</v>
      </c>
      <c r="Z39" s="8" t="s">
        <v>2258</v>
      </c>
      <c r="AA39" s="9">
        <v>32</v>
      </c>
      <c r="AB39" s="9">
        <v>21</v>
      </c>
      <c r="AC39" s="9">
        <v>92</v>
      </c>
    </row>
    <row r="40" spans="1:29" ht="30">
      <c r="A40" s="8" t="s">
        <v>2260</v>
      </c>
      <c r="B40" s="9">
        <v>27</v>
      </c>
      <c r="C40" s="9">
        <v>18</v>
      </c>
      <c r="D40" s="9">
        <v>89</v>
      </c>
      <c r="E40" s="9"/>
      <c r="G40" s="65" t="s">
        <v>2261</v>
      </c>
      <c r="P40" s="8" t="s">
        <v>2260</v>
      </c>
      <c r="Q40" s="9">
        <v>27</v>
      </c>
      <c r="R40" s="9">
        <v>18</v>
      </c>
      <c r="S40" s="9">
        <v>89</v>
      </c>
      <c r="U40" s="8" t="s">
        <v>2260</v>
      </c>
      <c r="V40" s="9">
        <v>27</v>
      </c>
      <c r="W40" s="9">
        <v>18</v>
      </c>
      <c r="X40" s="9">
        <v>89</v>
      </c>
      <c r="Z40" s="8" t="s">
        <v>2260</v>
      </c>
      <c r="AA40" s="9">
        <v>27</v>
      </c>
      <c r="AB40" s="9">
        <v>18</v>
      </c>
      <c r="AC40" s="9">
        <v>89</v>
      </c>
    </row>
    <row r="41" spans="1:29">
      <c r="A41" s="8" t="s">
        <v>2262</v>
      </c>
      <c r="B41" s="9">
        <v>66</v>
      </c>
      <c r="C41" s="9">
        <v>44</v>
      </c>
      <c r="D41" s="9">
        <v>140</v>
      </c>
      <c r="E41" s="9"/>
      <c r="G41" t="s">
        <v>2263</v>
      </c>
      <c r="P41" s="8" t="s">
        <v>2262</v>
      </c>
      <c r="Q41" s="9">
        <v>66</v>
      </c>
      <c r="R41" s="9">
        <v>44</v>
      </c>
      <c r="S41" s="9">
        <v>140</v>
      </c>
      <c r="U41" s="8" t="s">
        <v>2262</v>
      </c>
      <c r="V41" s="9">
        <v>66</v>
      </c>
      <c r="W41" s="9">
        <v>44</v>
      </c>
      <c r="X41" s="9">
        <v>140</v>
      </c>
      <c r="Z41" s="8" t="s">
        <v>2262</v>
      </c>
      <c r="AA41" s="9">
        <v>66</v>
      </c>
      <c r="AB41" s="9">
        <v>44</v>
      </c>
      <c r="AC41" s="9">
        <v>140</v>
      </c>
    </row>
    <row r="42" spans="1:29">
      <c r="A42" s="8" t="s">
        <v>2264</v>
      </c>
      <c r="B42" s="9">
        <v>66</v>
      </c>
      <c r="C42" s="9">
        <v>44</v>
      </c>
      <c r="D42" s="9">
        <v>186</v>
      </c>
      <c r="E42" s="9"/>
      <c r="P42" s="8" t="s">
        <v>2264</v>
      </c>
      <c r="Q42" s="9">
        <v>66</v>
      </c>
      <c r="R42" s="9">
        <v>44</v>
      </c>
      <c r="S42" s="9">
        <v>186</v>
      </c>
      <c r="U42" s="8" t="s">
        <v>2264</v>
      </c>
      <c r="V42" s="9">
        <v>66</v>
      </c>
      <c r="W42" s="9">
        <v>44</v>
      </c>
      <c r="X42" s="9">
        <v>186</v>
      </c>
      <c r="Z42" s="8" t="s">
        <v>2264</v>
      </c>
      <c r="AA42" s="9">
        <v>66</v>
      </c>
      <c r="AB42" s="9">
        <v>44</v>
      </c>
      <c r="AC42" s="9">
        <v>186</v>
      </c>
    </row>
    <row r="43" spans="1:29">
      <c r="A43" s="8" t="s">
        <v>2265</v>
      </c>
      <c r="B43" s="9">
        <v>64</v>
      </c>
      <c r="C43" s="9">
        <v>43</v>
      </c>
      <c r="D43" s="9">
        <v>180</v>
      </c>
      <c r="E43" s="9"/>
      <c r="P43" s="8" t="s">
        <v>2265</v>
      </c>
      <c r="Q43" s="9">
        <v>64</v>
      </c>
      <c r="R43" s="9">
        <v>43</v>
      </c>
      <c r="S43" s="9">
        <v>180</v>
      </c>
      <c r="U43" s="8" t="s">
        <v>2265</v>
      </c>
      <c r="V43" s="9">
        <v>64</v>
      </c>
      <c r="W43" s="9">
        <v>43</v>
      </c>
      <c r="X43" s="9">
        <v>180</v>
      </c>
      <c r="Z43" s="8" t="s">
        <v>2265</v>
      </c>
      <c r="AA43" s="9">
        <v>64</v>
      </c>
      <c r="AB43" s="9">
        <v>43</v>
      </c>
      <c r="AC43" s="9">
        <v>180</v>
      </c>
    </row>
    <row r="44" spans="1:29">
      <c r="A44" s="8" t="s">
        <v>2266</v>
      </c>
      <c r="B44" s="9">
        <v>27</v>
      </c>
      <c r="C44" s="9">
        <v>18</v>
      </c>
      <c r="D44" s="9">
        <v>97</v>
      </c>
      <c r="E44" s="9"/>
      <c r="P44" s="8" t="s">
        <v>2266</v>
      </c>
      <c r="Q44" s="9">
        <v>27</v>
      </c>
      <c r="R44" s="9">
        <v>18</v>
      </c>
      <c r="S44" s="9">
        <v>97</v>
      </c>
      <c r="U44" s="8" t="s">
        <v>2266</v>
      </c>
      <c r="V44" s="9">
        <v>27</v>
      </c>
      <c r="W44" s="9">
        <v>18</v>
      </c>
      <c r="X44" s="9">
        <v>97</v>
      </c>
      <c r="Z44" s="8" t="s">
        <v>2266</v>
      </c>
      <c r="AA44" s="9">
        <v>27</v>
      </c>
      <c r="AB44" s="9">
        <v>18</v>
      </c>
      <c r="AC44" s="9">
        <v>97</v>
      </c>
    </row>
    <row r="45" spans="1:29">
      <c r="A45" s="8" t="s">
        <v>2267</v>
      </c>
      <c r="B45" s="9">
        <v>33</v>
      </c>
      <c r="C45" s="9">
        <v>22</v>
      </c>
      <c r="D45" s="9">
        <v>121</v>
      </c>
      <c r="E45" s="9"/>
      <c r="G45" t="s">
        <v>18</v>
      </c>
      <c r="P45" s="8" t="s">
        <v>2267</v>
      </c>
      <c r="Q45" s="9">
        <v>33</v>
      </c>
      <c r="R45" s="9">
        <v>22</v>
      </c>
      <c r="S45" s="9">
        <v>121</v>
      </c>
      <c r="U45" s="8" t="s">
        <v>2267</v>
      </c>
      <c r="V45" s="9">
        <v>33</v>
      </c>
      <c r="W45" s="9">
        <v>22</v>
      </c>
      <c r="X45" s="9">
        <v>121</v>
      </c>
      <c r="Z45" s="8" t="s">
        <v>2267</v>
      </c>
      <c r="AA45" s="9">
        <v>33</v>
      </c>
      <c r="AB45" s="9">
        <v>22</v>
      </c>
      <c r="AC45" s="9">
        <v>121</v>
      </c>
    </row>
    <row r="46" spans="1:29">
      <c r="A46" s="8" t="s">
        <v>2268</v>
      </c>
      <c r="B46" s="9">
        <v>34</v>
      </c>
      <c r="C46" s="9">
        <v>23</v>
      </c>
      <c r="D46" s="9">
        <v>118</v>
      </c>
      <c r="E46" s="9"/>
      <c r="G46" t="s">
        <v>82</v>
      </c>
      <c r="P46" s="8" t="s">
        <v>2268</v>
      </c>
      <c r="Q46" s="9">
        <v>34</v>
      </c>
      <c r="R46" s="9">
        <v>23</v>
      </c>
      <c r="S46" s="9">
        <v>118</v>
      </c>
      <c r="U46" s="8" t="s">
        <v>2268</v>
      </c>
      <c r="V46" s="9">
        <v>34</v>
      </c>
      <c r="W46" s="9">
        <v>23</v>
      </c>
      <c r="X46" s="9">
        <v>118</v>
      </c>
      <c r="Z46" s="8" t="s">
        <v>2268</v>
      </c>
      <c r="AA46" s="9">
        <v>34</v>
      </c>
      <c r="AB46" s="9">
        <v>23</v>
      </c>
      <c r="AC46" s="9">
        <v>118</v>
      </c>
    </row>
    <row r="47" spans="1:29">
      <c r="A47" s="8" t="s">
        <v>2269</v>
      </c>
      <c r="B47" s="9">
        <v>40</v>
      </c>
      <c r="C47" s="9">
        <v>27</v>
      </c>
      <c r="D47" s="9">
        <v>115</v>
      </c>
      <c r="E47" s="9"/>
      <c r="G47" t="s">
        <v>2270</v>
      </c>
      <c r="P47" s="8" t="s">
        <v>2269</v>
      </c>
      <c r="Q47" s="9">
        <v>40</v>
      </c>
      <c r="R47" s="9">
        <v>27</v>
      </c>
      <c r="S47" s="9">
        <v>115</v>
      </c>
      <c r="U47" s="8" t="s">
        <v>2269</v>
      </c>
      <c r="V47" s="9">
        <v>40</v>
      </c>
      <c r="W47" s="9">
        <v>27</v>
      </c>
      <c r="X47" s="9">
        <v>115</v>
      </c>
      <c r="Z47" s="8" t="s">
        <v>2269</v>
      </c>
      <c r="AA47" s="9">
        <v>40</v>
      </c>
      <c r="AB47" s="9">
        <v>27</v>
      </c>
      <c r="AC47" s="9">
        <v>115</v>
      </c>
    </row>
    <row r="48" spans="1:29">
      <c r="A48" s="8" t="s">
        <v>2271</v>
      </c>
      <c r="B48" s="9">
        <v>40</v>
      </c>
      <c r="C48" s="9">
        <v>27</v>
      </c>
      <c r="D48" s="9">
        <v>118</v>
      </c>
      <c r="E48" s="9"/>
      <c r="G48" t="s">
        <v>2272</v>
      </c>
      <c r="P48" s="8" t="s">
        <v>2271</v>
      </c>
      <c r="Q48" s="9">
        <v>40</v>
      </c>
      <c r="R48" s="9">
        <v>27</v>
      </c>
      <c r="S48" s="9">
        <v>118</v>
      </c>
      <c r="U48" s="8" t="s">
        <v>2271</v>
      </c>
      <c r="V48" s="9">
        <v>40</v>
      </c>
      <c r="W48" s="9">
        <v>27</v>
      </c>
      <c r="X48" s="9">
        <v>118</v>
      </c>
      <c r="Z48" s="8" t="s">
        <v>2271</v>
      </c>
      <c r="AA48" s="9">
        <v>40</v>
      </c>
      <c r="AB48" s="9">
        <v>27</v>
      </c>
      <c r="AC48" s="9">
        <v>118</v>
      </c>
    </row>
    <row r="49" spans="1:29">
      <c r="A49" s="8" t="s">
        <v>2273</v>
      </c>
      <c r="B49" s="9">
        <v>35</v>
      </c>
      <c r="C49" s="9">
        <v>24</v>
      </c>
      <c r="D49" s="9">
        <v>121</v>
      </c>
      <c r="E49" s="9"/>
      <c r="G49" t="s">
        <v>2274</v>
      </c>
      <c r="P49" s="8" t="s">
        <v>2273</v>
      </c>
      <c r="Q49" s="9">
        <v>35</v>
      </c>
      <c r="R49" s="9">
        <v>24</v>
      </c>
      <c r="S49" s="9">
        <v>121</v>
      </c>
      <c r="U49" s="8" t="s">
        <v>2273</v>
      </c>
      <c r="V49" s="9">
        <v>35</v>
      </c>
      <c r="W49" s="9">
        <v>24</v>
      </c>
      <c r="X49" s="9">
        <v>121</v>
      </c>
      <c r="Z49" s="8" t="s">
        <v>2273</v>
      </c>
      <c r="AA49" s="9">
        <v>35</v>
      </c>
      <c r="AB49" s="9">
        <v>24</v>
      </c>
      <c r="AC49" s="9">
        <v>121</v>
      </c>
    </row>
    <row r="50" spans="1:29">
      <c r="A50" s="8" t="s">
        <v>2275</v>
      </c>
      <c r="B50" s="9">
        <v>34</v>
      </c>
      <c r="C50" s="9">
        <v>23</v>
      </c>
      <c r="D50" s="9">
        <v>115</v>
      </c>
      <c r="E50" s="9"/>
      <c r="G50" t="s">
        <v>2276</v>
      </c>
      <c r="P50" s="8" t="s">
        <v>2275</v>
      </c>
      <c r="Q50" s="9">
        <v>34</v>
      </c>
      <c r="R50" s="9">
        <v>23</v>
      </c>
      <c r="S50" s="9">
        <v>115</v>
      </c>
      <c r="U50" s="8" t="s">
        <v>2275</v>
      </c>
      <c r="V50" s="9">
        <v>34</v>
      </c>
      <c r="W50" s="9">
        <v>23</v>
      </c>
      <c r="X50" s="9">
        <v>115</v>
      </c>
      <c r="Z50" s="8" t="s">
        <v>2275</v>
      </c>
      <c r="AA50" s="9">
        <v>34</v>
      </c>
      <c r="AB50" s="9">
        <v>23</v>
      </c>
      <c r="AC50" s="9">
        <v>115</v>
      </c>
    </row>
    <row r="51" spans="1:29">
      <c r="A51" s="8" t="s">
        <v>2243</v>
      </c>
      <c r="B51" s="9">
        <v>80</v>
      </c>
      <c r="C51" s="9">
        <v>53</v>
      </c>
      <c r="D51" s="9">
        <v>182</v>
      </c>
      <c r="E51" s="9"/>
      <c r="G51" t="s">
        <v>2277</v>
      </c>
      <c r="P51" s="8" t="s">
        <v>2243</v>
      </c>
      <c r="Q51" s="9">
        <v>80</v>
      </c>
      <c r="R51" s="9">
        <v>53</v>
      </c>
      <c r="S51" s="9">
        <v>182</v>
      </c>
      <c r="U51" s="8" t="s">
        <v>2243</v>
      </c>
      <c r="V51" s="9">
        <v>80</v>
      </c>
      <c r="W51" s="9">
        <v>53</v>
      </c>
      <c r="X51" s="9">
        <v>182</v>
      </c>
      <c r="Z51" s="8" t="s">
        <v>2243</v>
      </c>
      <c r="AA51" s="9">
        <v>80</v>
      </c>
      <c r="AB51" s="9">
        <v>53</v>
      </c>
      <c r="AC51" s="9">
        <v>182</v>
      </c>
    </row>
    <row r="52" spans="1:29">
      <c r="A52" s="8" t="s">
        <v>2278</v>
      </c>
      <c r="B52" s="9">
        <v>26</v>
      </c>
      <c r="C52" s="9">
        <v>17</v>
      </c>
      <c r="D52" s="9">
        <v>120</v>
      </c>
      <c r="E52" s="9"/>
      <c r="P52" s="8" t="s">
        <v>2278</v>
      </c>
      <c r="Q52" s="9">
        <v>26</v>
      </c>
      <c r="R52" s="9">
        <v>17</v>
      </c>
      <c r="S52" s="9">
        <v>120</v>
      </c>
      <c r="U52" s="8" t="s">
        <v>2278</v>
      </c>
      <c r="V52" s="9">
        <v>26</v>
      </c>
      <c r="W52" s="9">
        <v>17</v>
      </c>
      <c r="X52" s="9">
        <v>120</v>
      </c>
      <c r="Z52" s="8" t="s">
        <v>2278</v>
      </c>
      <c r="AA52" s="9">
        <v>26</v>
      </c>
      <c r="AB52" s="9">
        <v>17</v>
      </c>
      <c r="AC52" s="9">
        <v>120</v>
      </c>
    </row>
    <row r="53" spans="1:29">
      <c r="A53" s="8" t="s">
        <v>2279</v>
      </c>
      <c r="B53" s="9">
        <v>29</v>
      </c>
      <c r="C53" s="9">
        <v>20</v>
      </c>
      <c r="D53" s="9">
        <v>55</v>
      </c>
      <c r="E53" s="9"/>
      <c r="P53" s="8" t="s">
        <v>2279</v>
      </c>
      <c r="Q53" s="9">
        <v>29</v>
      </c>
      <c r="R53" s="9">
        <v>20</v>
      </c>
      <c r="S53" s="9">
        <v>55</v>
      </c>
      <c r="U53" s="8" t="s">
        <v>2279</v>
      </c>
      <c r="V53" s="9">
        <v>29</v>
      </c>
      <c r="W53" s="9">
        <v>20</v>
      </c>
      <c r="X53" s="9">
        <v>55</v>
      </c>
      <c r="Z53" s="8" t="s">
        <v>2279</v>
      </c>
      <c r="AA53" s="9">
        <v>29</v>
      </c>
      <c r="AB53" s="9">
        <v>20</v>
      </c>
      <c r="AC53" s="9">
        <v>55</v>
      </c>
    </row>
    <row r="54" spans="1:29">
      <c r="A54" s="8" t="s">
        <v>2280</v>
      </c>
      <c r="B54" s="9">
        <v>17</v>
      </c>
      <c r="C54" s="9">
        <v>12</v>
      </c>
      <c r="D54" s="9">
        <v>95</v>
      </c>
      <c r="E54" s="9"/>
      <c r="P54" s="8" t="s">
        <v>2280</v>
      </c>
      <c r="Q54" s="9">
        <v>17</v>
      </c>
      <c r="R54" s="9">
        <v>12</v>
      </c>
      <c r="S54" s="9">
        <v>95</v>
      </c>
      <c r="U54" s="8" t="s">
        <v>2280</v>
      </c>
      <c r="V54" s="9">
        <v>17</v>
      </c>
      <c r="W54" s="9">
        <v>12</v>
      </c>
      <c r="X54" s="9">
        <v>95</v>
      </c>
      <c r="Z54" s="8" t="s">
        <v>2280</v>
      </c>
      <c r="AA54" s="9">
        <v>17</v>
      </c>
      <c r="AB54" s="9">
        <v>12</v>
      </c>
      <c r="AC54" s="9">
        <v>95</v>
      </c>
    </row>
    <row r="55" spans="1:29" ht="30.75" thickBot="1">
      <c r="A55" s="8"/>
      <c r="B55" s="9"/>
      <c r="C55" s="9"/>
      <c r="D55" s="9"/>
      <c r="E55" s="9"/>
      <c r="F55" s="64" t="s">
        <v>2218</v>
      </c>
      <c r="G55" s="64" t="s">
        <v>105</v>
      </c>
      <c r="H55" s="60" t="s">
        <v>106</v>
      </c>
      <c r="I55" t="s">
        <v>107</v>
      </c>
      <c r="P55" s="8"/>
      <c r="Q55" s="9"/>
      <c r="R55" s="9"/>
      <c r="S55" s="9"/>
      <c r="U55" s="8"/>
      <c r="V55" s="9"/>
      <c r="W55" s="9"/>
      <c r="X55" s="9"/>
      <c r="Z55" s="8"/>
      <c r="AA55" s="9"/>
      <c r="AB55" s="9"/>
      <c r="AC55" s="9"/>
    </row>
    <row r="56" spans="1:29" ht="15.75" thickBot="1">
      <c r="A56" s="144" t="s">
        <v>2281</v>
      </c>
      <c r="B56" s="145">
        <v>30</v>
      </c>
      <c r="C56" s="145">
        <v>20</v>
      </c>
      <c r="D56" s="145">
        <v>95</v>
      </c>
      <c r="E56" s="9"/>
      <c r="F56" s="55" t="s">
        <v>84</v>
      </c>
      <c r="G56" s="61">
        <v>1</v>
      </c>
      <c r="H56" s="63">
        <v>0.3</v>
      </c>
      <c r="I56" s="63">
        <v>0.3</v>
      </c>
      <c r="P56" s="144" t="s">
        <v>2281</v>
      </c>
      <c r="Q56" s="145">
        <v>30</v>
      </c>
      <c r="R56" s="145">
        <v>20</v>
      </c>
      <c r="S56" s="145">
        <v>95</v>
      </c>
      <c r="U56" s="144" t="s">
        <v>2281</v>
      </c>
      <c r="V56" s="145">
        <v>30</v>
      </c>
      <c r="W56" s="145">
        <v>20</v>
      </c>
      <c r="X56" s="145">
        <v>95</v>
      </c>
      <c r="Z56" s="144" t="s">
        <v>2281</v>
      </c>
      <c r="AA56" s="145">
        <v>30</v>
      </c>
      <c r="AB56" s="145">
        <v>20</v>
      </c>
      <c r="AC56" s="145">
        <v>95</v>
      </c>
    </row>
    <row r="57" spans="1:29" ht="15.75" thickBot="1">
      <c r="A57" s="144" t="s">
        <v>2282</v>
      </c>
      <c r="B57" s="145">
        <v>50</v>
      </c>
      <c r="C57" s="145">
        <v>33</v>
      </c>
      <c r="D57" s="145">
        <v>112</v>
      </c>
      <c r="E57" s="9"/>
      <c r="F57" s="55" t="s">
        <v>2223</v>
      </c>
      <c r="G57" s="62">
        <v>2</v>
      </c>
      <c r="H57" s="63">
        <v>0.2</v>
      </c>
      <c r="I57" s="63">
        <v>0.2</v>
      </c>
      <c r="P57" s="144" t="s">
        <v>2282</v>
      </c>
      <c r="Q57" s="145">
        <v>50</v>
      </c>
      <c r="R57" s="145">
        <v>33</v>
      </c>
      <c r="S57" s="145">
        <v>112</v>
      </c>
      <c r="U57" s="144" t="s">
        <v>2282</v>
      </c>
      <c r="V57" s="145">
        <v>50</v>
      </c>
      <c r="W57" s="145">
        <v>33</v>
      </c>
      <c r="X57" s="145">
        <v>112</v>
      </c>
      <c r="Z57" s="144" t="s">
        <v>2282</v>
      </c>
      <c r="AA57" s="145">
        <v>50</v>
      </c>
      <c r="AB57" s="145">
        <v>33</v>
      </c>
      <c r="AC57" s="145">
        <v>112</v>
      </c>
    </row>
    <row r="58" spans="1:29" ht="15.75" thickBot="1">
      <c r="A58" s="144" t="s">
        <v>2283</v>
      </c>
      <c r="B58" s="145">
        <v>44</v>
      </c>
      <c r="C58" s="145">
        <v>29</v>
      </c>
      <c r="D58" s="145">
        <v>159</v>
      </c>
      <c r="E58" s="9"/>
      <c r="F58" s="55" t="s">
        <v>2225</v>
      </c>
      <c r="G58" s="62">
        <v>3</v>
      </c>
      <c r="H58" s="63">
        <v>0</v>
      </c>
      <c r="I58" s="63">
        <v>0</v>
      </c>
      <c r="P58" s="144" t="s">
        <v>2283</v>
      </c>
      <c r="Q58" s="145">
        <v>39</v>
      </c>
      <c r="R58" s="145">
        <v>26</v>
      </c>
      <c r="S58" s="145">
        <v>130</v>
      </c>
      <c r="U58" s="144" t="s">
        <v>2283</v>
      </c>
      <c r="V58" s="145">
        <v>39</v>
      </c>
      <c r="W58" s="145">
        <v>26</v>
      </c>
      <c r="X58" s="145">
        <v>130</v>
      </c>
      <c r="Z58" s="144" t="s">
        <v>2283</v>
      </c>
      <c r="AA58" s="145">
        <v>44</v>
      </c>
      <c r="AB58" s="145">
        <v>29</v>
      </c>
      <c r="AC58" s="145">
        <v>159</v>
      </c>
    </row>
    <row r="59" spans="1:29" ht="26.25" thickBot="1">
      <c r="A59" s="144" t="s">
        <v>2284</v>
      </c>
      <c r="B59" s="145">
        <v>42</v>
      </c>
      <c r="C59" s="145">
        <v>28</v>
      </c>
      <c r="D59" s="145">
        <v>166</v>
      </c>
      <c r="E59" s="9"/>
      <c r="F59" s="55" t="s">
        <v>2227</v>
      </c>
      <c r="G59" s="62">
        <v>4</v>
      </c>
      <c r="H59" s="63">
        <v>0</v>
      </c>
      <c r="I59" s="63">
        <v>0</v>
      </c>
      <c r="P59" s="144" t="s">
        <v>2284</v>
      </c>
      <c r="Q59" s="145">
        <v>36</v>
      </c>
      <c r="R59" s="145">
        <v>24</v>
      </c>
      <c r="S59" s="145">
        <v>166</v>
      </c>
      <c r="U59" s="144" t="s">
        <v>2284</v>
      </c>
      <c r="V59" s="145">
        <v>42</v>
      </c>
      <c r="W59" s="145">
        <v>28</v>
      </c>
      <c r="X59" s="145">
        <v>166</v>
      </c>
      <c r="Z59" s="144" t="s">
        <v>2284</v>
      </c>
      <c r="AA59" s="145">
        <v>42</v>
      </c>
      <c r="AB59" s="145">
        <v>28</v>
      </c>
      <c r="AC59" s="145">
        <v>166</v>
      </c>
    </row>
    <row r="60" spans="1:29" ht="15.75" thickBot="1">
      <c r="A60" s="222" t="s">
        <v>2285</v>
      </c>
      <c r="B60" s="223">
        <v>33</v>
      </c>
      <c r="C60" s="223">
        <v>22</v>
      </c>
      <c r="D60" s="223">
        <v>116</v>
      </c>
      <c r="E60" s="9"/>
      <c r="F60" s="55" t="s">
        <v>2229</v>
      </c>
      <c r="G60" s="62">
        <v>5</v>
      </c>
      <c r="H60" s="63">
        <v>0</v>
      </c>
      <c r="I60" s="63">
        <v>0</v>
      </c>
      <c r="P60" s="144" t="s">
        <v>2285</v>
      </c>
      <c r="Q60" s="146">
        <v>27</v>
      </c>
      <c r="R60" s="146">
        <v>18</v>
      </c>
      <c r="S60" s="146">
        <v>112</v>
      </c>
      <c r="U60" s="144" t="s">
        <v>2285</v>
      </c>
      <c r="V60" s="146">
        <v>27</v>
      </c>
      <c r="W60" s="146">
        <v>18</v>
      </c>
      <c r="X60" s="146">
        <v>112</v>
      </c>
      <c r="Z60" s="144" t="s">
        <v>2285</v>
      </c>
      <c r="AA60" s="146">
        <v>27</v>
      </c>
      <c r="AB60" s="146">
        <v>18</v>
      </c>
      <c r="AC60" s="146">
        <v>112</v>
      </c>
    </row>
    <row r="61" spans="1:29" ht="15.75" thickBot="1">
      <c r="A61" s="144" t="s">
        <v>2286</v>
      </c>
      <c r="B61" s="145">
        <v>47</v>
      </c>
      <c r="C61" s="145">
        <v>32</v>
      </c>
      <c r="D61" s="145">
        <v>120</v>
      </c>
      <c r="E61" s="9"/>
      <c r="P61" s="144" t="s">
        <v>2286</v>
      </c>
      <c r="Q61" s="145">
        <v>47</v>
      </c>
      <c r="R61" s="145">
        <v>32</v>
      </c>
      <c r="S61" s="145">
        <v>120</v>
      </c>
      <c r="U61" s="144" t="s">
        <v>2286</v>
      </c>
      <c r="V61" s="145">
        <v>47</v>
      </c>
      <c r="W61" s="145">
        <v>32</v>
      </c>
      <c r="X61" s="145">
        <v>120</v>
      </c>
      <c r="Z61" s="144" t="s">
        <v>2286</v>
      </c>
      <c r="AA61" s="145">
        <v>47</v>
      </c>
      <c r="AB61" s="145">
        <v>32</v>
      </c>
      <c r="AC61" s="145">
        <v>120</v>
      </c>
    </row>
    <row r="62" spans="1:29" ht="15.75" thickBot="1">
      <c r="A62" s="222" t="s">
        <v>2287</v>
      </c>
      <c r="B62" s="223">
        <v>45</v>
      </c>
      <c r="C62" s="223">
        <v>30</v>
      </c>
      <c r="D62" s="223">
        <v>135</v>
      </c>
      <c r="E62" s="9"/>
      <c r="P62" s="144" t="s">
        <v>2287</v>
      </c>
      <c r="Q62" s="146">
        <v>41</v>
      </c>
      <c r="R62" s="146">
        <v>28</v>
      </c>
      <c r="S62" s="146">
        <v>91</v>
      </c>
      <c r="U62" s="144" t="s">
        <v>2287</v>
      </c>
      <c r="V62" s="146">
        <v>41</v>
      </c>
      <c r="W62" s="146">
        <v>28</v>
      </c>
      <c r="X62" s="146">
        <v>91</v>
      </c>
      <c r="Z62" s="144" t="s">
        <v>2287</v>
      </c>
      <c r="AA62" s="146">
        <v>41</v>
      </c>
      <c r="AB62" s="146">
        <v>28</v>
      </c>
      <c r="AC62" s="146">
        <v>91</v>
      </c>
    </row>
    <row r="63" spans="1:29" ht="15.75" thickBot="1">
      <c r="A63" s="144" t="s">
        <v>2288</v>
      </c>
      <c r="B63" s="145">
        <v>40</v>
      </c>
      <c r="C63" s="145">
        <v>27</v>
      </c>
      <c r="D63" s="145">
        <v>368</v>
      </c>
      <c r="E63" s="9"/>
      <c r="P63" s="144" t="s">
        <v>2288</v>
      </c>
      <c r="Q63" s="145">
        <v>52</v>
      </c>
      <c r="R63" s="145">
        <v>35</v>
      </c>
      <c r="S63" s="145">
        <v>299</v>
      </c>
      <c r="U63" s="144" t="s">
        <v>2288</v>
      </c>
      <c r="V63" s="145">
        <v>52</v>
      </c>
      <c r="W63" s="145">
        <v>35</v>
      </c>
      <c r="X63" s="145">
        <v>299</v>
      </c>
      <c r="Z63" s="144" t="s">
        <v>2288</v>
      </c>
      <c r="AA63" s="145">
        <v>40</v>
      </c>
      <c r="AB63" s="145">
        <v>27</v>
      </c>
      <c r="AC63" s="145">
        <v>368</v>
      </c>
    </row>
    <row r="64" spans="1:29" ht="15.75" thickBot="1">
      <c r="A64" s="222" t="s">
        <v>2289</v>
      </c>
      <c r="B64" s="224">
        <v>42</v>
      </c>
      <c r="C64" s="224">
        <v>28</v>
      </c>
      <c r="D64" s="224">
        <v>119</v>
      </c>
      <c r="E64" s="9"/>
      <c r="P64" s="144" t="s">
        <v>2289</v>
      </c>
      <c r="Q64" s="145">
        <v>35</v>
      </c>
      <c r="R64" s="145">
        <v>24</v>
      </c>
      <c r="S64" s="145">
        <v>113</v>
      </c>
      <c r="U64" s="144" t="s">
        <v>2289</v>
      </c>
      <c r="V64" s="145">
        <v>35</v>
      </c>
      <c r="W64" s="145">
        <v>24</v>
      </c>
      <c r="X64" s="145">
        <v>113</v>
      </c>
      <c r="Z64" s="144" t="s">
        <v>2289</v>
      </c>
      <c r="AA64" s="145">
        <v>35</v>
      </c>
      <c r="AB64" s="145">
        <v>24</v>
      </c>
      <c r="AC64" s="145">
        <v>113</v>
      </c>
    </row>
    <row r="65" spans="1:29" ht="15.75" thickBot="1">
      <c r="A65" s="144" t="s">
        <v>2290</v>
      </c>
      <c r="B65" s="145">
        <v>29</v>
      </c>
      <c r="C65" s="145">
        <v>20</v>
      </c>
      <c r="D65" s="145">
        <v>107</v>
      </c>
      <c r="E65" s="9"/>
      <c r="P65" s="144" t="s">
        <v>2290</v>
      </c>
      <c r="Q65" s="145">
        <v>24</v>
      </c>
      <c r="R65" s="145">
        <v>16</v>
      </c>
      <c r="S65" s="145">
        <v>59</v>
      </c>
      <c r="U65" s="144" t="s">
        <v>2290</v>
      </c>
      <c r="V65" s="145">
        <v>24</v>
      </c>
      <c r="W65" s="145">
        <v>16</v>
      </c>
      <c r="X65" s="145">
        <v>59</v>
      </c>
      <c r="Z65" s="144" t="s">
        <v>2290</v>
      </c>
      <c r="AA65" s="145">
        <v>29</v>
      </c>
      <c r="AB65" s="145">
        <v>20</v>
      </c>
      <c r="AC65" s="145">
        <v>107</v>
      </c>
    </row>
    <row r="66" spans="1:29" ht="26.25" thickBot="1">
      <c r="A66" s="144" t="s">
        <v>2291</v>
      </c>
      <c r="B66" s="145">
        <v>44</v>
      </c>
      <c r="C66" s="145">
        <v>29</v>
      </c>
      <c r="D66" s="145">
        <v>88</v>
      </c>
      <c r="E66" s="9"/>
      <c r="P66" s="144" t="s">
        <v>2291</v>
      </c>
      <c r="Q66" s="145">
        <v>44</v>
      </c>
      <c r="R66" s="145">
        <v>29</v>
      </c>
      <c r="S66" s="145">
        <v>88</v>
      </c>
      <c r="U66" s="144" t="s">
        <v>2291</v>
      </c>
      <c r="V66" s="145">
        <v>44</v>
      </c>
      <c r="W66" s="145">
        <v>29</v>
      </c>
      <c r="X66" s="145">
        <v>88</v>
      </c>
      <c r="Z66" s="144" t="s">
        <v>2291</v>
      </c>
      <c r="AA66" s="145">
        <v>44</v>
      </c>
      <c r="AB66" s="145">
        <v>29</v>
      </c>
      <c r="AC66" s="145">
        <v>88</v>
      </c>
    </row>
    <row r="67" spans="1:29" ht="15.75" thickBot="1">
      <c r="A67" s="144" t="s">
        <v>2292</v>
      </c>
      <c r="B67" s="145">
        <v>51</v>
      </c>
      <c r="C67" s="145">
        <v>34</v>
      </c>
      <c r="D67" s="145">
        <v>158</v>
      </c>
      <c r="E67" s="9"/>
      <c r="P67" s="144" t="s">
        <v>2292</v>
      </c>
      <c r="Q67" s="145">
        <v>51</v>
      </c>
      <c r="R67" s="145">
        <v>34</v>
      </c>
      <c r="S67" s="145">
        <v>158</v>
      </c>
      <c r="U67" s="144" t="s">
        <v>2292</v>
      </c>
      <c r="V67" s="145">
        <v>51</v>
      </c>
      <c r="W67" s="145">
        <v>34</v>
      </c>
      <c r="X67" s="145">
        <v>158</v>
      </c>
      <c r="Z67" s="144" t="s">
        <v>2292</v>
      </c>
      <c r="AA67" s="145">
        <v>51</v>
      </c>
      <c r="AB67" s="145">
        <v>34</v>
      </c>
      <c r="AC67" s="145">
        <v>158</v>
      </c>
    </row>
    <row r="68" spans="1:29" ht="26.25" thickBot="1">
      <c r="A68" s="144" t="s">
        <v>2293</v>
      </c>
      <c r="B68" s="145">
        <v>74</v>
      </c>
      <c r="C68" s="145">
        <v>49</v>
      </c>
      <c r="D68" s="145">
        <v>186</v>
      </c>
      <c r="E68" s="9"/>
      <c r="P68" s="144" t="s">
        <v>2293</v>
      </c>
      <c r="Q68" s="145">
        <v>51</v>
      </c>
      <c r="R68" s="145">
        <v>34</v>
      </c>
      <c r="S68" s="145">
        <v>158</v>
      </c>
      <c r="U68" s="144" t="s">
        <v>2293</v>
      </c>
      <c r="V68" s="145">
        <v>74</v>
      </c>
      <c r="W68" s="145">
        <v>49</v>
      </c>
      <c r="X68" s="145">
        <v>186</v>
      </c>
      <c r="Z68" s="144" t="s">
        <v>2293</v>
      </c>
      <c r="AA68" s="145">
        <v>74</v>
      </c>
      <c r="AB68" s="145">
        <v>49</v>
      </c>
      <c r="AC68" s="145">
        <v>186</v>
      </c>
    </row>
    <row r="69" spans="1:29" ht="26.25" thickBot="1">
      <c r="A69" s="144" t="s">
        <v>2294</v>
      </c>
      <c r="B69" s="145">
        <v>57</v>
      </c>
      <c r="C69" s="145">
        <v>38</v>
      </c>
      <c r="D69" s="145">
        <v>173</v>
      </c>
      <c r="E69" s="9"/>
      <c r="P69" s="144" t="s">
        <v>2294</v>
      </c>
      <c r="Q69" s="145">
        <v>68</v>
      </c>
      <c r="R69" s="145">
        <v>45</v>
      </c>
      <c r="S69" s="145">
        <v>184</v>
      </c>
      <c r="U69" s="144" t="s">
        <v>2294</v>
      </c>
      <c r="V69" s="145">
        <v>57</v>
      </c>
      <c r="W69" s="145">
        <v>38</v>
      </c>
      <c r="X69" s="145">
        <v>173</v>
      </c>
      <c r="Z69" s="144" t="s">
        <v>2294</v>
      </c>
      <c r="AA69" s="145">
        <v>57</v>
      </c>
      <c r="AB69" s="145">
        <v>38</v>
      </c>
      <c r="AC69" s="145">
        <v>173</v>
      </c>
    </row>
    <row r="70" spans="1:29" ht="26.25" thickBot="1">
      <c r="A70" s="144" t="s">
        <v>2295</v>
      </c>
      <c r="B70" s="145">
        <v>57</v>
      </c>
      <c r="C70" s="145">
        <v>38</v>
      </c>
      <c r="D70" s="145">
        <v>173</v>
      </c>
      <c r="E70" s="9"/>
      <c r="P70" s="144" t="s">
        <v>2295</v>
      </c>
      <c r="Q70" s="145">
        <v>51</v>
      </c>
      <c r="R70" s="145">
        <v>34</v>
      </c>
      <c r="S70" s="145">
        <v>158</v>
      </c>
      <c r="U70" s="144" t="s">
        <v>2295</v>
      </c>
      <c r="V70" s="145">
        <v>57</v>
      </c>
      <c r="W70" s="145">
        <v>38</v>
      </c>
      <c r="X70" s="145">
        <v>173</v>
      </c>
      <c r="Z70" s="144" t="s">
        <v>2295</v>
      </c>
      <c r="AA70" s="145">
        <v>57</v>
      </c>
      <c r="AB70" s="145">
        <v>38</v>
      </c>
      <c r="AC70" s="145">
        <v>173</v>
      </c>
    </row>
    <row r="71" spans="1:29" ht="15.75" thickBot="1">
      <c r="A71" s="144" t="s">
        <v>2296</v>
      </c>
      <c r="B71" s="145">
        <v>48</v>
      </c>
      <c r="C71" s="145">
        <v>32</v>
      </c>
      <c r="D71" s="145">
        <v>153</v>
      </c>
      <c r="E71" s="9"/>
      <c r="P71" s="144" t="s">
        <v>2296</v>
      </c>
      <c r="Q71" s="145">
        <v>48</v>
      </c>
      <c r="R71" s="145">
        <v>32</v>
      </c>
      <c r="S71" s="145">
        <v>153</v>
      </c>
      <c r="U71" s="144" t="s">
        <v>2296</v>
      </c>
      <c r="V71" s="145">
        <v>48</v>
      </c>
      <c r="W71" s="145">
        <v>32</v>
      </c>
      <c r="X71" s="145">
        <v>153</v>
      </c>
      <c r="Z71" s="144" t="s">
        <v>2296</v>
      </c>
      <c r="AA71" s="145">
        <v>48</v>
      </c>
      <c r="AB71" s="145">
        <v>32</v>
      </c>
      <c r="AC71" s="145">
        <v>153</v>
      </c>
    </row>
    <row r="72" spans="1:29" ht="26.25" thickBot="1">
      <c r="A72" s="144" t="s">
        <v>2297</v>
      </c>
      <c r="B72" s="145">
        <v>46</v>
      </c>
      <c r="C72" s="145">
        <v>31</v>
      </c>
      <c r="D72" s="145">
        <v>189</v>
      </c>
      <c r="E72" s="9"/>
      <c r="P72" s="144" t="s">
        <v>2297</v>
      </c>
      <c r="Q72" s="145">
        <v>50</v>
      </c>
      <c r="R72" s="145">
        <v>33</v>
      </c>
      <c r="S72" s="145">
        <v>165</v>
      </c>
      <c r="U72" s="144" t="s">
        <v>2297</v>
      </c>
      <c r="V72" s="145">
        <v>50</v>
      </c>
      <c r="W72" s="145">
        <v>33</v>
      </c>
      <c r="X72" s="145">
        <v>165</v>
      </c>
      <c r="Z72" s="144" t="s">
        <v>2297</v>
      </c>
      <c r="AA72" s="145">
        <v>46</v>
      </c>
      <c r="AB72" s="145">
        <v>31</v>
      </c>
      <c r="AC72" s="145">
        <v>189</v>
      </c>
    </row>
    <row r="73" spans="1:29" ht="15.75" thickBot="1">
      <c r="A73" s="144" t="s">
        <v>2298</v>
      </c>
      <c r="B73" s="145">
        <v>54</v>
      </c>
      <c r="C73" s="145">
        <v>36</v>
      </c>
      <c r="D73" s="145">
        <v>206</v>
      </c>
      <c r="E73" s="9"/>
      <c r="P73" s="144" t="s">
        <v>2298</v>
      </c>
      <c r="Q73" s="145">
        <v>52</v>
      </c>
      <c r="R73" s="145">
        <v>35</v>
      </c>
      <c r="S73" s="145">
        <v>165</v>
      </c>
      <c r="U73" s="144" t="s">
        <v>2298</v>
      </c>
      <c r="V73" s="145">
        <v>54</v>
      </c>
      <c r="W73" s="145">
        <v>36</v>
      </c>
      <c r="X73" s="145">
        <v>206</v>
      </c>
      <c r="Z73" s="144" t="s">
        <v>2298</v>
      </c>
      <c r="AA73" s="145">
        <v>54</v>
      </c>
      <c r="AB73" s="145">
        <v>36</v>
      </c>
      <c r="AC73" s="145">
        <v>206</v>
      </c>
    </row>
    <row r="74" spans="1:29" ht="15.75" thickBot="1">
      <c r="A74" s="144" t="s">
        <v>2196</v>
      </c>
      <c r="B74" s="145">
        <v>59</v>
      </c>
      <c r="C74" s="145">
        <v>40</v>
      </c>
      <c r="D74" s="145">
        <v>141</v>
      </c>
      <c r="E74" s="9"/>
      <c r="P74" s="144" t="s">
        <v>2196</v>
      </c>
      <c r="Q74" s="145">
        <v>59</v>
      </c>
      <c r="R74" s="145">
        <v>40</v>
      </c>
      <c r="S74" s="145">
        <v>141</v>
      </c>
      <c r="U74" s="144" t="s">
        <v>2196</v>
      </c>
      <c r="V74" s="145">
        <v>59</v>
      </c>
      <c r="W74" s="145">
        <v>40</v>
      </c>
      <c r="X74" s="145">
        <v>141</v>
      </c>
      <c r="Z74" s="144" t="s">
        <v>2196</v>
      </c>
      <c r="AA74" s="145">
        <v>59</v>
      </c>
      <c r="AB74" s="145">
        <v>40</v>
      </c>
      <c r="AC74" s="145">
        <v>141</v>
      </c>
    </row>
    <row r="75" spans="1:29" ht="15.75" thickBot="1">
      <c r="A75" s="144" t="s">
        <v>2299</v>
      </c>
      <c r="B75" s="145">
        <v>40</v>
      </c>
      <c r="C75" s="145">
        <v>27</v>
      </c>
      <c r="D75" s="145">
        <v>168</v>
      </c>
      <c r="E75" s="9"/>
      <c r="P75" s="144" t="s">
        <v>2299</v>
      </c>
      <c r="Q75" s="145">
        <v>52</v>
      </c>
      <c r="R75" s="145">
        <v>35</v>
      </c>
      <c r="S75" s="145">
        <v>115</v>
      </c>
      <c r="U75" s="144" t="s">
        <v>2299</v>
      </c>
      <c r="V75" s="145">
        <v>52</v>
      </c>
      <c r="W75" s="145">
        <v>35</v>
      </c>
      <c r="X75" s="145">
        <v>115</v>
      </c>
      <c r="Z75" s="144" t="s">
        <v>2299</v>
      </c>
      <c r="AA75" s="145">
        <v>40</v>
      </c>
      <c r="AB75" s="145">
        <v>27</v>
      </c>
      <c r="AC75" s="145">
        <v>168</v>
      </c>
    </row>
    <row r="76" spans="1:29" ht="15.75" thickBot="1">
      <c r="A76" s="144" t="s">
        <v>2505</v>
      </c>
      <c r="B76" s="145">
        <v>27</v>
      </c>
      <c r="C76" s="145">
        <v>18</v>
      </c>
      <c r="D76" s="145">
        <v>176</v>
      </c>
      <c r="E76" s="9"/>
      <c r="P76" s="144" t="s">
        <v>2300</v>
      </c>
      <c r="Q76" s="145">
        <v>46</v>
      </c>
      <c r="R76" s="145">
        <v>31</v>
      </c>
      <c r="S76" s="145">
        <v>108</v>
      </c>
      <c r="U76" s="144" t="s">
        <v>2300</v>
      </c>
      <c r="V76" s="145">
        <v>46</v>
      </c>
      <c r="W76" s="145">
        <v>31</v>
      </c>
      <c r="X76" s="145">
        <v>108</v>
      </c>
      <c r="Z76" s="144" t="s">
        <v>2505</v>
      </c>
      <c r="AA76" s="145">
        <v>27</v>
      </c>
      <c r="AB76" s="145">
        <v>18</v>
      </c>
      <c r="AC76" s="145">
        <v>176</v>
      </c>
    </row>
    <row r="77" spans="1:29" ht="15.75" thickBot="1">
      <c r="A77" s="144" t="s">
        <v>2300</v>
      </c>
      <c r="B77" s="145">
        <v>46</v>
      </c>
      <c r="C77" s="145">
        <v>31</v>
      </c>
      <c r="D77" s="145">
        <v>108</v>
      </c>
      <c r="E77" s="9"/>
      <c r="P77" s="144" t="s">
        <v>2301</v>
      </c>
      <c r="Q77" s="145">
        <v>23</v>
      </c>
      <c r="R77" s="145">
        <v>16</v>
      </c>
      <c r="S77" s="145">
        <v>75</v>
      </c>
      <c r="U77" s="144" t="s">
        <v>2301</v>
      </c>
      <c r="V77" s="145">
        <v>23</v>
      </c>
      <c r="W77" s="145">
        <v>16</v>
      </c>
      <c r="X77" s="145">
        <v>75</v>
      </c>
      <c r="Z77" s="144" t="s">
        <v>2300</v>
      </c>
      <c r="AA77" s="145">
        <v>46</v>
      </c>
      <c r="AB77" s="145">
        <v>31</v>
      </c>
      <c r="AC77" s="145">
        <v>108</v>
      </c>
    </row>
    <row r="78" spans="1:29" ht="39" thickBot="1">
      <c r="A78" s="222" t="s">
        <v>2301</v>
      </c>
      <c r="B78" s="224">
        <v>32</v>
      </c>
      <c r="C78" s="224">
        <v>21</v>
      </c>
      <c r="D78" s="224">
        <v>109</v>
      </c>
      <c r="E78" s="9"/>
      <c r="P78" s="144" t="s">
        <v>2302</v>
      </c>
      <c r="Q78" s="146">
        <v>46</v>
      </c>
      <c r="R78" s="146">
        <v>31</v>
      </c>
      <c r="S78" s="146">
        <v>176</v>
      </c>
      <c r="U78" s="144" t="s">
        <v>2302</v>
      </c>
      <c r="V78" s="146">
        <v>46</v>
      </c>
      <c r="W78" s="146">
        <v>31</v>
      </c>
      <c r="X78" s="146">
        <v>176</v>
      </c>
      <c r="Z78" s="144" t="s">
        <v>2301</v>
      </c>
      <c r="AA78" s="145">
        <v>23</v>
      </c>
      <c r="AB78" s="145">
        <v>16</v>
      </c>
      <c r="AC78" s="145">
        <v>75</v>
      </c>
    </row>
    <row r="79" spans="1:29" ht="15.75" thickBot="1">
      <c r="A79" s="222" t="s">
        <v>2302</v>
      </c>
      <c r="B79" s="223">
        <v>40</v>
      </c>
      <c r="C79" s="223">
        <v>27</v>
      </c>
      <c r="D79" s="223">
        <v>105</v>
      </c>
      <c r="E79" s="9"/>
      <c r="P79" s="144" t="s">
        <v>2303</v>
      </c>
      <c r="Q79" s="145">
        <v>51</v>
      </c>
      <c r="R79" s="145">
        <v>34</v>
      </c>
      <c r="S79" s="145">
        <v>84</v>
      </c>
      <c r="U79" s="144" t="s">
        <v>2303</v>
      </c>
      <c r="V79" s="145">
        <v>46</v>
      </c>
      <c r="W79" s="145">
        <v>31</v>
      </c>
      <c r="X79" s="145">
        <v>88</v>
      </c>
      <c r="Z79" s="144" t="s">
        <v>2302</v>
      </c>
      <c r="AA79" s="146">
        <v>46</v>
      </c>
      <c r="AB79" s="146">
        <v>31</v>
      </c>
      <c r="AC79" s="146">
        <v>176</v>
      </c>
    </row>
    <row r="80" spans="1:29" ht="15.75" thickBot="1">
      <c r="A80" s="144" t="s">
        <v>2303</v>
      </c>
      <c r="B80" s="145">
        <v>46</v>
      </c>
      <c r="C80" s="145">
        <v>31</v>
      </c>
      <c r="D80" s="145">
        <v>88</v>
      </c>
      <c r="E80" s="9"/>
      <c r="P80" s="144" t="s">
        <v>2304</v>
      </c>
      <c r="Q80" s="145">
        <v>57</v>
      </c>
      <c r="R80" s="145">
        <v>38</v>
      </c>
      <c r="S80" s="145">
        <v>127</v>
      </c>
      <c r="U80" s="144" t="s">
        <v>2304</v>
      </c>
      <c r="V80" s="145">
        <v>51</v>
      </c>
      <c r="W80" s="145">
        <v>34</v>
      </c>
      <c r="X80" s="145">
        <v>88</v>
      </c>
      <c r="Z80" s="144" t="s">
        <v>2303</v>
      </c>
      <c r="AA80" s="145">
        <v>46</v>
      </c>
      <c r="AB80" s="145">
        <v>31</v>
      </c>
      <c r="AC80" s="145">
        <v>88</v>
      </c>
    </row>
    <row r="81" spans="1:29" ht="26.25" thickBot="1">
      <c r="A81" s="144" t="s">
        <v>2304</v>
      </c>
      <c r="B81" s="145">
        <v>51</v>
      </c>
      <c r="C81" s="145">
        <v>34</v>
      </c>
      <c r="D81" s="145">
        <v>88</v>
      </c>
      <c r="E81" s="9"/>
      <c r="P81" s="144" t="s">
        <v>2305</v>
      </c>
      <c r="Q81" s="145">
        <v>57</v>
      </c>
      <c r="R81" s="145">
        <v>38</v>
      </c>
      <c r="S81" s="145">
        <v>145</v>
      </c>
      <c r="U81" s="144" t="s">
        <v>2305</v>
      </c>
      <c r="V81" s="145">
        <v>69</v>
      </c>
      <c r="W81" s="145">
        <v>46</v>
      </c>
      <c r="X81" s="145">
        <v>140</v>
      </c>
      <c r="Z81" s="144" t="s">
        <v>2304</v>
      </c>
      <c r="AA81" s="145">
        <v>51</v>
      </c>
      <c r="AB81" s="145">
        <v>34</v>
      </c>
      <c r="AC81" s="145">
        <v>88</v>
      </c>
    </row>
    <row r="82" spans="1:29" ht="39" thickBot="1">
      <c r="A82" s="144" t="s">
        <v>2305</v>
      </c>
      <c r="B82" s="145">
        <v>69</v>
      </c>
      <c r="C82" s="145">
        <v>46</v>
      </c>
      <c r="D82" s="145">
        <v>140</v>
      </c>
      <c r="E82" s="9"/>
      <c r="P82" s="144" t="s">
        <v>2306</v>
      </c>
      <c r="Q82" s="145">
        <v>53</v>
      </c>
      <c r="R82" s="145">
        <v>36</v>
      </c>
      <c r="S82" s="145">
        <v>132</v>
      </c>
      <c r="U82" s="144" t="s">
        <v>2306</v>
      </c>
      <c r="V82" s="145">
        <v>46</v>
      </c>
      <c r="W82" s="145">
        <v>31</v>
      </c>
      <c r="X82" s="145">
        <v>151</v>
      </c>
      <c r="Z82" s="144" t="s">
        <v>2305</v>
      </c>
      <c r="AA82" s="145">
        <v>69</v>
      </c>
      <c r="AB82" s="145">
        <v>46</v>
      </c>
      <c r="AC82" s="145">
        <v>140</v>
      </c>
    </row>
    <row r="83" spans="1:29" ht="26.25" thickBot="1">
      <c r="A83" s="144" t="s">
        <v>2306</v>
      </c>
      <c r="B83" s="145">
        <v>46</v>
      </c>
      <c r="C83" s="145">
        <v>31</v>
      </c>
      <c r="D83" s="145">
        <v>151</v>
      </c>
      <c r="E83" s="9"/>
      <c r="P83" s="144" t="s">
        <v>2307</v>
      </c>
      <c r="Q83" s="145">
        <v>51</v>
      </c>
      <c r="R83" s="145">
        <v>34</v>
      </c>
      <c r="S83" s="145">
        <v>84</v>
      </c>
      <c r="U83" s="144" t="s">
        <v>2307</v>
      </c>
      <c r="V83" s="145">
        <v>46</v>
      </c>
      <c r="W83" s="145">
        <v>31</v>
      </c>
      <c r="X83" s="145">
        <v>88</v>
      </c>
      <c r="Z83" s="144" t="s">
        <v>2306</v>
      </c>
      <c r="AA83" s="145">
        <v>46</v>
      </c>
      <c r="AB83" s="145">
        <v>31</v>
      </c>
      <c r="AC83" s="145">
        <v>151</v>
      </c>
    </row>
    <row r="84" spans="1:29" ht="26.25" thickBot="1">
      <c r="A84" s="144" t="s">
        <v>2307</v>
      </c>
      <c r="B84" s="145">
        <v>46</v>
      </c>
      <c r="C84" s="145">
        <v>31</v>
      </c>
      <c r="D84" s="145">
        <v>88</v>
      </c>
      <c r="E84" s="9"/>
      <c r="P84" s="144" t="s">
        <v>2308</v>
      </c>
      <c r="Q84" s="145">
        <v>52</v>
      </c>
      <c r="R84" s="145">
        <v>35</v>
      </c>
      <c r="S84" s="145">
        <v>106</v>
      </c>
      <c r="U84" s="144" t="s">
        <v>2308</v>
      </c>
      <c r="V84" s="145">
        <v>52</v>
      </c>
      <c r="W84" s="145">
        <v>35</v>
      </c>
      <c r="X84" s="145">
        <v>106</v>
      </c>
      <c r="Z84" s="144" t="s">
        <v>2307</v>
      </c>
      <c r="AA84" s="145">
        <v>46</v>
      </c>
      <c r="AB84" s="145">
        <v>31</v>
      </c>
      <c r="AC84" s="145">
        <v>88</v>
      </c>
    </row>
    <row r="85" spans="1:29" ht="15.75" thickBot="1">
      <c r="A85" s="144" t="s">
        <v>2308</v>
      </c>
      <c r="B85" s="145">
        <v>45</v>
      </c>
      <c r="C85" s="145">
        <v>30</v>
      </c>
      <c r="D85" s="145">
        <v>110</v>
      </c>
      <c r="E85" s="9"/>
      <c r="P85" s="144" t="s">
        <v>2198</v>
      </c>
      <c r="Q85" s="145">
        <v>22</v>
      </c>
      <c r="R85" s="145">
        <v>15</v>
      </c>
      <c r="S85" s="145">
        <v>115</v>
      </c>
      <c r="U85" s="144" t="s">
        <v>2198</v>
      </c>
      <c r="V85" s="145">
        <v>22</v>
      </c>
      <c r="W85" s="145">
        <v>15</v>
      </c>
      <c r="X85" s="145">
        <v>115</v>
      </c>
      <c r="Z85" s="144" t="s">
        <v>2308</v>
      </c>
      <c r="AA85" s="145">
        <v>45</v>
      </c>
      <c r="AB85" s="145">
        <v>30</v>
      </c>
      <c r="AC85" s="145">
        <v>110</v>
      </c>
    </row>
    <row r="86" spans="1:29" ht="15.75" thickBot="1">
      <c r="A86" s="222" t="s">
        <v>2198</v>
      </c>
      <c r="B86" s="224">
        <v>38</v>
      </c>
      <c r="C86" s="224">
        <v>25</v>
      </c>
      <c r="D86" s="224">
        <v>109</v>
      </c>
      <c r="E86" s="9"/>
      <c r="P86" s="144" t="s">
        <v>2309</v>
      </c>
      <c r="Q86" s="145">
        <v>38</v>
      </c>
      <c r="R86" s="145">
        <v>25</v>
      </c>
      <c r="S86" s="145">
        <v>174</v>
      </c>
      <c r="U86" s="144" t="s">
        <v>2309</v>
      </c>
      <c r="V86" s="145">
        <v>38</v>
      </c>
      <c r="W86" s="145">
        <v>25</v>
      </c>
      <c r="X86" s="145">
        <v>174</v>
      </c>
      <c r="Z86" s="144" t="s">
        <v>2198</v>
      </c>
      <c r="AA86" s="145">
        <v>22</v>
      </c>
      <c r="AB86" s="145">
        <v>15</v>
      </c>
      <c r="AC86" s="145">
        <v>115</v>
      </c>
    </row>
    <row r="87" spans="1:29" ht="26.25" thickBot="1">
      <c r="A87" s="222" t="s">
        <v>2309</v>
      </c>
      <c r="B87" s="224">
        <v>39</v>
      </c>
      <c r="C87" s="224">
        <v>26</v>
      </c>
      <c r="D87" s="224">
        <v>230</v>
      </c>
      <c r="E87" s="9"/>
      <c r="P87" s="144" t="s">
        <v>2310</v>
      </c>
      <c r="Q87" s="146">
        <v>36</v>
      </c>
      <c r="R87" s="146">
        <v>24</v>
      </c>
      <c r="S87" s="146">
        <v>138</v>
      </c>
      <c r="U87" s="144" t="s">
        <v>2310</v>
      </c>
      <c r="V87" s="146">
        <v>36</v>
      </c>
      <c r="W87" s="146">
        <v>24</v>
      </c>
      <c r="X87" s="146">
        <v>138</v>
      </c>
      <c r="Z87" s="144" t="s">
        <v>2309</v>
      </c>
      <c r="AA87" s="145">
        <v>38</v>
      </c>
      <c r="AB87" s="145">
        <v>25</v>
      </c>
      <c r="AC87" s="145">
        <v>174</v>
      </c>
    </row>
    <row r="88" spans="1:29" ht="15.75" thickBot="1">
      <c r="A88" s="222" t="s">
        <v>2310</v>
      </c>
      <c r="B88" s="223">
        <v>58</v>
      </c>
      <c r="C88" s="223">
        <v>39</v>
      </c>
      <c r="D88" s="223">
        <v>102</v>
      </c>
      <c r="E88" s="9"/>
      <c r="P88" s="144" t="s">
        <v>2311</v>
      </c>
      <c r="Q88" s="145">
        <v>44</v>
      </c>
      <c r="R88" s="145">
        <v>29</v>
      </c>
      <c r="S88" s="146">
        <v>154</v>
      </c>
      <c r="U88" s="144" t="s">
        <v>2311</v>
      </c>
      <c r="V88" s="145">
        <v>44</v>
      </c>
      <c r="W88" s="145">
        <v>29</v>
      </c>
      <c r="X88" s="146">
        <v>154</v>
      </c>
      <c r="Z88" s="144" t="s">
        <v>2310</v>
      </c>
      <c r="AA88" s="146">
        <v>36</v>
      </c>
      <c r="AB88" s="146">
        <v>24</v>
      </c>
      <c r="AC88" s="146">
        <v>138</v>
      </c>
    </row>
    <row r="89" spans="1:29" ht="15.75" thickBot="1">
      <c r="A89" s="144" t="s">
        <v>2311</v>
      </c>
      <c r="B89" s="145">
        <v>44</v>
      </c>
      <c r="C89" s="145">
        <v>29</v>
      </c>
      <c r="D89" s="146">
        <v>154</v>
      </c>
      <c r="E89" s="9"/>
      <c r="P89" s="144" t="s">
        <v>2312</v>
      </c>
      <c r="Q89" s="146">
        <v>48</v>
      </c>
      <c r="R89" s="146">
        <v>32</v>
      </c>
      <c r="S89" s="146">
        <v>112</v>
      </c>
      <c r="U89" s="144" t="s">
        <v>2312</v>
      </c>
      <c r="V89" s="146">
        <v>48</v>
      </c>
      <c r="W89" s="146">
        <v>32</v>
      </c>
      <c r="X89" s="146">
        <v>112</v>
      </c>
      <c r="Z89" s="144" t="s">
        <v>2311</v>
      </c>
      <c r="AA89" s="145">
        <v>44</v>
      </c>
      <c r="AB89" s="145">
        <v>29</v>
      </c>
      <c r="AC89" s="146">
        <v>154</v>
      </c>
    </row>
    <row r="90" spans="1:29" ht="15.75" thickBot="1">
      <c r="A90" s="144" t="s">
        <v>2312</v>
      </c>
      <c r="B90" s="146">
        <v>48</v>
      </c>
      <c r="C90" s="146">
        <v>32</v>
      </c>
      <c r="D90" s="146">
        <v>142</v>
      </c>
      <c r="E90" s="9"/>
      <c r="P90" s="144" t="s">
        <v>2313</v>
      </c>
      <c r="Q90" s="146">
        <v>41</v>
      </c>
      <c r="R90" s="146">
        <v>28</v>
      </c>
      <c r="S90" s="146">
        <v>131</v>
      </c>
      <c r="U90" s="144" t="s">
        <v>2313</v>
      </c>
      <c r="V90" s="146">
        <v>41</v>
      </c>
      <c r="W90" s="146">
        <v>28</v>
      </c>
      <c r="X90" s="146">
        <v>131</v>
      </c>
      <c r="Z90" s="144" t="s">
        <v>2312</v>
      </c>
      <c r="AA90" s="146">
        <v>48</v>
      </c>
      <c r="AB90" s="146">
        <v>32</v>
      </c>
      <c r="AC90" s="146">
        <v>112</v>
      </c>
    </row>
    <row r="91" spans="1:29" ht="26.25" thickBot="1">
      <c r="A91" s="144" t="s">
        <v>2313</v>
      </c>
      <c r="B91" s="146">
        <v>48</v>
      </c>
      <c r="C91" s="146">
        <v>32</v>
      </c>
      <c r="D91" s="146">
        <v>142</v>
      </c>
      <c r="E91" s="9"/>
      <c r="P91" s="144" t="s">
        <v>2314</v>
      </c>
      <c r="Q91" s="145">
        <v>74</v>
      </c>
      <c r="R91" s="145">
        <v>49</v>
      </c>
      <c r="S91" s="145">
        <v>145</v>
      </c>
      <c r="U91" s="144" t="s">
        <v>2314</v>
      </c>
      <c r="V91" s="145">
        <v>71</v>
      </c>
      <c r="W91" s="145">
        <v>48</v>
      </c>
      <c r="X91" s="145">
        <v>169</v>
      </c>
      <c r="Z91" s="144" t="s">
        <v>2313</v>
      </c>
      <c r="AA91" s="146">
        <v>41</v>
      </c>
      <c r="AB91" s="146">
        <v>28</v>
      </c>
      <c r="AC91" s="146">
        <v>131</v>
      </c>
    </row>
    <row r="92" spans="1:29" ht="26.25" thickBot="1">
      <c r="A92" s="222" t="s">
        <v>2314</v>
      </c>
      <c r="B92" s="224">
        <v>83</v>
      </c>
      <c r="C92" s="224">
        <v>56</v>
      </c>
      <c r="D92" s="224">
        <v>209</v>
      </c>
      <c r="E92" s="9"/>
      <c r="P92" s="144" t="s">
        <v>2315</v>
      </c>
      <c r="Q92" s="146">
        <v>36</v>
      </c>
      <c r="R92" s="146">
        <v>24</v>
      </c>
      <c r="S92" s="146">
        <v>150</v>
      </c>
      <c r="U92" s="144" t="s">
        <v>2315</v>
      </c>
      <c r="V92" s="146">
        <v>36</v>
      </c>
      <c r="W92" s="146">
        <v>24</v>
      </c>
      <c r="X92" s="146">
        <v>150</v>
      </c>
      <c r="Z92" s="144" t="s">
        <v>2314</v>
      </c>
      <c r="AA92" s="145">
        <v>71</v>
      </c>
      <c r="AB92" s="145">
        <v>48</v>
      </c>
      <c r="AC92" s="145">
        <v>169</v>
      </c>
    </row>
    <row r="93" spans="1:29" ht="26.25" thickBot="1">
      <c r="A93" s="144" t="s">
        <v>2315</v>
      </c>
      <c r="B93" s="146">
        <v>48</v>
      </c>
      <c r="C93" s="146">
        <v>32</v>
      </c>
      <c r="D93" s="146">
        <v>142</v>
      </c>
      <c r="E93" s="9"/>
      <c r="P93" s="147" t="s">
        <v>2316</v>
      </c>
      <c r="Q93" s="146">
        <v>30</v>
      </c>
      <c r="R93" s="146">
        <v>20</v>
      </c>
      <c r="S93" s="146">
        <v>185</v>
      </c>
      <c r="U93" s="147" t="s">
        <v>2316</v>
      </c>
      <c r="V93" s="146">
        <v>30</v>
      </c>
      <c r="W93" s="146">
        <v>20</v>
      </c>
      <c r="X93" s="146">
        <v>185</v>
      </c>
      <c r="Z93" s="144" t="s">
        <v>2315</v>
      </c>
      <c r="AA93" s="146">
        <v>36</v>
      </c>
      <c r="AB93" s="146">
        <v>24</v>
      </c>
      <c r="AC93" s="146">
        <v>150</v>
      </c>
    </row>
    <row r="94" spans="1:29" ht="26.25" thickBot="1">
      <c r="A94" s="225" t="s">
        <v>2316</v>
      </c>
      <c r="B94" s="223">
        <v>57</v>
      </c>
      <c r="C94" s="223">
        <v>38</v>
      </c>
      <c r="D94" s="223">
        <v>184</v>
      </c>
      <c r="E94" s="9"/>
      <c r="P94" s="147" t="s">
        <v>2317</v>
      </c>
      <c r="Q94" s="146">
        <v>58</v>
      </c>
      <c r="R94" s="146">
        <v>39</v>
      </c>
      <c r="S94" s="146">
        <v>217</v>
      </c>
      <c r="U94" s="147" t="s">
        <v>2317</v>
      </c>
      <c r="V94" s="146">
        <v>58</v>
      </c>
      <c r="W94" s="146">
        <v>39</v>
      </c>
      <c r="X94" s="146">
        <v>217</v>
      </c>
      <c r="Z94" s="147" t="s">
        <v>2316</v>
      </c>
      <c r="AA94" s="146">
        <v>30</v>
      </c>
      <c r="AB94" s="146">
        <v>20</v>
      </c>
      <c r="AC94" s="146">
        <v>185</v>
      </c>
    </row>
    <row r="95" spans="1:29" ht="26.25" thickBot="1">
      <c r="A95" s="225" t="s">
        <v>2317</v>
      </c>
      <c r="B95" s="223">
        <v>48</v>
      </c>
      <c r="C95" s="223">
        <v>32</v>
      </c>
      <c r="D95" s="223">
        <v>142</v>
      </c>
      <c r="E95" s="9"/>
      <c r="P95" s="147" t="s">
        <v>2318</v>
      </c>
      <c r="Q95" s="146">
        <v>48</v>
      </c>
      <c r="R95" s="146">
        <v>32</v>
      </c>
      <c r="S95" s="146">
        <v>112</v>
      </c>
      <c r="U95" s="147" t="s">
        <v>2318</v>
      </c>
      <c r="V95" s="146">
        <v>48</v>
      </c>
      <c r="W95" s="146">
        <v>32</v>
      </c>
      <c r="X95" s="146">
        <v>112</v>
      </c>
      <c r="Z95" s="147" t="s">
        <v>2317</v>
      </c>
      <c r="AA95" s="146">
        <v>58</v>
      </c>
      <c r="AB95" s="146">
        <v>39</v>
      </c>
      <c r="AC95" s="146">
        <v>217</v>
      </c>
    </row>
    <row r="96" spans="1:29" ht="26.25" thickBot="1">
      <c r="A96" s="147" t="s">
        <v>2318</v>
      </c>
      <c r="B96" s="146">
        <v>48</v>
      </c>
      <c r="C96" s="146">
        <v>32</v>
      </c>
      <c r="D96" s="146">
        <v>142</v>
      </c>
      <c r="E96" s="9"/>
      <c r="P96" s="144" t="s">
        <v>2319</v>
      </c>
      <c r="Q96" s="145">
        <v>47</v>
      </c>
      <c r="R96" s="145">
        <v>32</v>
      </c>
      <c r="S96" s="145">
        <v>93</v>
      </c>
      <c r="U96" s="144" t="s">
        <v>2319</v>
      </c>
      <c r="V96" s="145">
        <v>47</v>
      </c>
      <c r="W96" s="145">
        <v>32</v>
      </c>
      <c r="X96" s="145">
        <v>93</v>
      </c>
      <c r="Z96" s="147" t="s">
        <v>2318</v>
      </c>
      <c r="AA96" s="146">
        <v>48</v>
      </c>
      <c r="AB96" s="146">
        <v>32</v>
      </c>
      <c r="AC96" s="146">
        <v>112</v>
      </c>
    </row>
    <row r="97" spans="1:29" ht="15.75" thickBot="1">
      <c r="A97" s="144" t="s">
        <v>2319</v>
      </c>
      <c r="B97" s="145">
        <v>60</v>
      </c>
      <c r="C97" s="145">
        <v>40</v>
      </c>
      <c r="D97" s="145">
        <v>127</v>
      </c>
      <c r="E97" s="9"/>
      <c r="P97" s="144" t="s">
        <v>2320</v>
      </c>
      <c r="Q97" s="146">
        <v>59</v>
      </c>
      <c r="R97" s="146">
        <v>40</v>
      </c>
      <c r="S97" s="146">
        <v>166</v>
      </c>
      <c r="U97" s="144" t="s">
        <v>2320</v>
      </c>
      <c r="V97" s="146">
        <v>59</v>
      </c>
      <c r="W97" s="146">
        <v>40</v>
      </c>
      <c r="X97" s="146">
        <v>166</v>
      </c>
      <c r="Z97" s="144" t="s">
        <v>2319</v>
      </c>
      <c r="AA97" s="145">
        <v>60</v>
      </c>
      <c r="AB97" s="145">
        <v>40</v>
      </c>
      <c r="AC97" s="145">
        <v>127</v>
      </c>
    </row>
    <row r="98" spans="1:29" ht="15.75" thickBot="1">
      <c r="A98" s="222" t="s">
        <v>2320</v>
      </c>
      <c r="B98" s="223">
        <v>60</v>
      </c>
      <c r="C98" s="223">
        <v>40</v>
      </c>
      <c r="D98" s="223">
        <v>171</v>
      </c>
      <c r="E98" s="9"/>
      <c r="P98" s="144" t="s">
        <v>2200</v>
      </c>
      <c r="Q98" s="145">
        <v>75</v>
      </c>
      <c r="R98" s="145">
        <v>50</v>
      </c>
      <c r="S98" s="145">
        <v>183</v>
      </c>
      <c r="U98" s="144" t="s">
        <v>2200</v>
      </c>
      <c r="V98" s="145">
        <v>75</v>
      </c>
      <c r="W98" s="145">
        <v>50</v>
      </c>
      <c r="X98" s="145">
        <v>183</v>
      </c>
      <c r="Z98" s="144" t="s">
        <v>2320</v>
      </c>
      <c r="AA98" s="146">
        <v>59</v>
      </c>
      <c r="AB98" s="146">
        <v>40</v>
      </c>
      <c r="AC98" s="146">
        <v>166</v>
      </c>
    </row>
    <row r="99" spans="1:29" ht="15.75" thickBot="1">
      <c r="A99" s="144" t="s">
        <v>2200</v>
      </c>
      <c r="B99" s="145">
        <v>75</v>
      </c>
      <c r="C99" s="145">
        <v>50</v>
      </c>
      <c r="D99" s="145">
        <v>183</v>
      </c>
      <c r="E99" s="9"/>
      <c r="P99" s="144" t="s">
        <v>2321</v>
      </c>
      <c r="Q99" s="145">
        <v>45</v>
      </c>
      <c r="R99" s="145">
        <v>30</v>
      </c>
      <c r="S99" s="145">
        <v>147</v>
      </c>
      <c r="U99" s="144" t="s">
        <v>2321</v>
      </c>
      <c r="V99" s="145">
        <v>50</v>
      </c>
      <c r="W99" s="145">
        <v>33</v>
      </c>
      <c r="X99" s="145">
        <v>167</v>
      </c>
      <c r="Z99" s="144" t="s">
        <v>2200</v>
      </c>
      <c r="AA99" s="145">
        <v>75</v>
      </c>
      <c r="AB99" s="145">
        <v>50</v>
      </c>
      <c r="AC99" s="145">
        <v>183</v>
      </c>
    </row>
    <row r="100" spans="1:29" ht="39" thickBot="1">
      <c r="A100" s="144" t="s">
        <v>2321</v>
      </c>
      <c r="B100" s="145">
        <v>50</v>
      </c>
      <c r="C100" s="145">
        <v>33</v>
      </c>
      <c r="D100" s="145">
        <v>167</v>
      </c>
      <c r="E100" s="9"/>
      <c r="P100" s="144" t="s">
        <v>2322</v>
      </c>
      <c r="Q100" s="145">
        <v>65</v>
      </c>
      <c r="R100" s="145">
        <v>44</v>
      </c>
      <c r="S100" s="145">
        <v>305</v>
      </c>
      <c r="U100" s="144" t="s">
        <v>2322</v>
      </c>
      <c r="V100" s="145">
        <v>77</v>
      </c>
      <c r="W100" s="145">
        <v>52</v>
      </c>
      <c r="X100" s="145">
        <v>255</v>
      </c>
      <c r="Z100" s="144" t="s">
        <v>2321</v>
      </c>
      <c r="AA100" s="145">
        <v>50</v>
      </c>
      <c r="AB100" s="145">
        <v>33</v>
      </c>
      <c r="AC100" s="145">
        <v>167</v>
      </c>
    </row>
    <row r="101" spans="1:29" ht="15.75" thickBot="1">
      <c r="A101" s="144" t="s">
        <v>2322</v>
      </c>
      <c r="B101" s="145">
        <v>77</v>
      </c>
      <c r="C101" s="145">
        <v>52</v>
      </c>
      <c r="D101" s="145">
        <v>255</v>
      </c>
      <c r="E101" s="9"/>
      <c r="P101" s="144" t="s">
        <v>2323</v>
      </c>
      <c r="Q101" s="145">
        <v>27</v>
      </c>
      <c r="R101" s="145">
        <v>18</v>
      </c>
      <c r="S101" s="145">
        <v>103</v>
      </c>
      <c r="U101" s="144" t="s">
        <v>2323</v>
      </c>
      <c r="V101" s="145">
        <v>27</v>
      </c>
      <c r="W101" s="145">
        <v>18</v>
      </c>
      <c r="X101" s="145">
        <v>103</v>
      </c>
      <c r="Z101" s="144" t="s">
        <v>2322</v>
      </c>
      <c r="AA101" s="145">
        <v>77</v>
      </c>
      <c r="AB101" s="145">
        <v>52</v>
      </c>
      <c r="AC101" s="145">
        <v>255</v>
      </c>
    </row>
    <row r="102" spans="1:29" ht="15.75" thickBot="1">
      <c r="A102" s="144" t="s">
        <v>2323</v>
      </c>
      <c r="B102" s="145">
        <v>27</v>
      </c>
      <c r="C102" s="145">
        <v>18</v>
      </c>
      <c r="D102" s="145">
        <v>103</v>
      </c>
      <c r="E102" s="9"/>
      <c r="P102" s="144" t="s">
        <v>2324</v>
      </c>
      <c r="Q102" s="145">
        <v>65</v>
      </c>
      <c r="R102" s="145">
        <v>44</v>
      </c>
      <c r="S102" s="145">
        <v>161</v>
      </c>
      <c r="U102" s="144" t="s">
        <v>2324</v>
      </c>
      <c r="V102" s="145">
        <v>65</v>
      </c>
      <c r="W102" s="145">
        <v>44</v>
      </c>
      <c r="X102" s="145">
        <v>161</v>
      </c>
      <c r="Z102" s="144" t="s">
        <v>2323</v>
      </c>
      <c r="AA102" s="145">
        <v>27</v>
      </c>
      <c r="AB102" s="145">
        <v>18</v>
      </c>
      <c r="AC102" s="145">
        <v>103</v>
      </c>
    </row>
    <row r="103" spans="1:29" ht="15.75" thickBot="1">
      <c r="A103" s="144" t="s">
        <v>2324</v>
      </c>
      <c r="B103" s="145">
        <v>65</v>
      </c>
      <c r="C103" s="145">
        <v>44</v>
      </c>
      <c r="D103" s="145">
        <v>161</v>
      </c>
      <c r="E103" s="9"/>
      <c r="P103" s="144" t="s">
        <v>2325</v>
      </c>
      <c r="Q103" s="145">
        <v>50</v>
      </c>
      <c r="R103" s="145">
        <v>33</v>
      </c>
      <c r="S103" s="145">
        <v>91</v>
      </c>
      <c r="U103" s="144" t="s">
        <v>2325</v>
      </c>
      <c r="V103" s="145">
        <v>50</v>
      </c>
      <c r="W103" s="145">
        <v>33</v>
      </c>
      <c r="X103" s="145">
        <v>91</v>
      </c>
      <c r="Z103" s="144" t="s">
        <v>2324</v>
      </c>
      <c r="AA103" s="145">
        <v>65</v>
      </c>
      <c r="AB103" s="145">
        <v>44</v>
      </c>
      <c r="AC103" s="145">
        <v>161</v>
      </c>
    </row>
    <row r="104" spans="1:29" ht="15.75" thickBot="1">
      <c r="A104" s="144" t="s">
        <v>2325</v>
      </c>
      <c r="B104" s="145">
        <v>46</v>
      </c>
      <c r="C104" s="145">
        <v>31</v>
      </c>
      <c r="D104" s="145">
        <v>78</v>
      </c>
      <c r="E104" s="9"/>
      <c r="P104" s="144" t="s">
        <v>2202</v>
      </c>
      <c r="Q104" s="145">
        <v>29</v>
      </c>
      <c r="R104" s="145">
        <v>20</v>
      </c>
      <c r="S104" s="145">
        <v>85</v>
      </c>
      <c r="U104" s="144" t="s">
        <v>2202</v>
      </c>
      <c r="V104" s="145">
        <v>29</v>
      </c>
      <c r="W104" s="145">
        <v>20</v>
      </c>
      <c r="X104" s="145">
        <v>85</v>
      </c>
      <c r="Z104" s="144" t="s">
        <v>2325</v>
      </c>
      <c r="AA104" s="145">
        <v>46</v>
      </c>
      <c r="AB104" s="145">
        <v>31</v>
      </c>
      <c r="AC104" s="145">
        <v>78</v>
      </c>
    </row>
    <row r="105" spans="1:29" ht="15.75" thickBot="1">
      <c r="A105" s="222" t="s">
        <v>2202</v>
      </c>
      <c r="B105" s="224">
        <v>39</v>
      </c>
      <c r="C105" s="224">
        <v>26</v>
      </c>
      <c r="D105" s="224">
        <v>125</v>
      </c>
      <c r="E105" s="9"/>
      <c r="P105" s="144" t="s">
        <v>2326</v>
      </c>
      <c r="Q105" s="145">
        <v>34</v>
      </c>
      <c r="R105" s="145">
        <v>23</v>
      </c>
      <c r="S105" s="145">
        <v>69</v>
      </c>
      <c r="U105" s="144" t="s">
        <v>2326</v>
      </c>
      <c r="V105" s="145">
        <v>32</v>
      </c>
      <c r="W105" s="145">
        <v>21</v>
      </c>
      <c r="X105" s="145">
        <v>183</v>
      </c>
      <c r="Z105" s="144" t="s">
        <v>2202</v>
      </c>
      <c r="AA105" s="145">
        <v>29</v>
      </c>
      <c r="AB105" s="145">
        <v>20</v>
      </c>
      <c r="AC105" s="145">
        <v>85</v>
      </c>
    </row>
    <row r="106" spans="1:29" ht="15.75" thickBot="1">
      <c r="A106" s="144" t="s">
        <v>2326</v>
      </c>
      <c r="B106" s="145">
        <v>32</v>
      </c>
      <c r="C106" s="145">
        <v>21</v>
      </c>
      <c r="D106" s="145">
        <v>183</v>
      </c>
      <c r="E106" s="9"/>
      <c r="P106" s="144" t="s">
        <v>2205</v>
      </c>
      <c r="Q106" s="145">
        <v>50</v>
      </c>
      <c r="R106" s="145">
        <v>33</v>
      </c>
      <c r="S106" s="145">
        <v>136</v>
      </c>
      <c r="U106" s="144" t="s">
        <v>2205</v>
      </c>
      <c r="V106" s="145">
        <v>54</v>
      </c>
      <c r="W106" s="145">
        <v>36</v>
      </c>
      <c r="X106" s="145">
        <v>171</v>
      </c>
      <c r="Z106" s="144" t="s">
        <v>2326</v>
      </c>
      <c r="AA106" s="145">
        <v>32</v>
      </c>
      <c r="AB106" s="145">
        <v>21</v>
      </c>
      <c r="AC106" s="145">
        <v>183</v>
      </c>
    </row>
    <row r="107" spans="1:29" ht="15.75" thickBot="1">
      <c r="A107" s="144" t="s">
        <v>2205</v>
      </c>
      <c r="B107" s="145">
        <v>54</v>
      </c>
      <c r="C107" s="145">
        <v>36</v>
      </c>
      <c r="D107" s="145">
        <v>171</v>
      </c>
      <c r="E107" s="9"/>
      <c r="P107" s="144" t="s">
        <v>2327</v>
      </c>
      <c r="Q107" s="145">
        <v>53</v>
      </c>
      <c r="R107" s="145">
        <v>36</v>
      </c>
      <c r="S107" s="145">
        <v>105</v>
      </c>
      <c r="U107" s="144" t="s">
        <v>2327</v>
      </c>
      <c r="V107" s="145">
        <v>53</v>
      </c>
      <c r="W107" s="145">
        <v>36</v>
      </c>
      <c r="X107" s="145">
        <v>105</v>
      </c>
      <c r="Z107" s="144" t="s">
        <v>2205</v>
      </c>
      <c r="AA107" s="145">
        <v>54</v>
      </c>
      <c r="AB107" s="145">
        <v>36</v>
      </c>
      <c r="AC107" s="145">
        <v>171</v>
      </c>
    </row>
    <row r="108" spans="1:29" ht="15.75" thickBot="1">
      <c r="A108" s="144" t="s">
        <v>2327</v>
      </c>
      <c r="B108" s="145">
        <v>53</v>
      </c>
      <c r="C108" s="145">
        <v>36</v>
      </c>
      <c r="D108" s="145">
        <v>105</v>
      </c>
      <c r="E108" s="9"/>
      <c r="P108" s="144" t="s">
        <v>2328</v>
      </c>
      <c r="Q108" s="145">
        <v>53</v>
      </c>
      <c r="R108" s="145">
        <v>36</v>
      </c>
      <c r="S108" s="145">
        <v>115</v>
      </c>
      <c r="U108" s="144" t="s">
        <v>2328</v>
      </c>
      <c r="V108" s="145">
        <v>53</v>
      </c>
      <c r="W108" s="145">
        <v>36</v>
      </c>
      <c r="X108" s="145">
        <v>115</v>
      </c>
      <c r="Z108" s="144" t="s">
        <v>2327</v>
      </c>
      <c r="AA108" s="145">
        <v>53</v>
      </c>
      <c r="AB108" s="145">
        <v>36</v>
      </c>
      <c r="AC108" s="145">
        <v>105</v>
      </c>
    </row>
    <row r="109" spans="1:29" ht="26.25" thickBot="1">
      <c r="A109" s="144" t="s">
        <v>2328</v>
      </c>
      <c r="B109" s="145">
        <v>53</v>
      </c>
      <c r="C109" s="145">
        <v>36</v>
      </c>
      <c r="D109" s="145">
        <v>115</v>
      </c>
      <c r="E109" s="9"/>
      <c r="P109" s="144" t="s">
        <v>2329</v>
      </c>
      <c r="Q109" s="145">
        <v>46</v>
      </c>
      <c r="R109" s="145">
        <v>31</v>
      </c>
      <c r="S109" s="145">
        <v>101</v>
      </c>
      <c r="U109" s="144" t="s">
        <v>2329</v>
      </c>
      <c r="V109" s="145">
        <v>46</v>
      </c>
      <c r="W109" s="145">
        <v>31</v>
      </c>
      <c r="X109" s="145">
        <v>101</v>
      </c>
      <c r="Z109" s="144" t="s">
        <v>2328</v>
      </c>
      <c r="AA109" s="145">
        <v>53</v>
      </c>
      <c r="AB109" s="145">
        <v>36</v>
      </c>
      <c r="AC109" s="145">
        <v>115</v>
      </c>
    </row>
    <row r="110" spans="1:29" ht="26.25" thickBot="1">
      <c r="A110" s="144" t="s">
        <v>2329</v>
      </c>
      <c r="B110" s="145">
        <v>46</v>
      </c>
      <c r="C110" s="145">
        <v>31</v>
      </c>
      <c r="D110" s="145">
        <v>101</v>
      </c>
      <c r="E110" s="9"/>
      <c r="P110" s="144" t="s">
        <v>2330</v>
      </c>
      <c r="Q110" s="145">
        <v>58</v>
      </c>
      <c r="R110" s="145">
        <v>39</v>
      </c>
      <c r="S110" s="145">
        <v>152</v>
      </c>
      <c r="U110" s="144" t="s">
        <v>2330</v>
      </c>
      <c r="V110" s="145">
        <v>58</v>
      </c>
      <c r="W110" s="145">
        <v>39</v>
      </c>
      <c r="X110" s="145">
        <v>152</v>
      </c>
      <c r="Z110" s="144" t="s">
        <v>2329</v>
      </c>
      <c r="AA110" s="145">
        <v>46</v>
      </c>
      <c r="AB110" s="145">
        <v>31</v>
      </c>
      <c r="AC110" s="145">
        <v>101</v>
      </c>
    </row>
    <row r="111" spans="1:29" ht="77.25" thickBot="1">
      <c r="A111" s="144" t="s">
        <v>2330</v>
      </c>
      <c r="B111" s="145">
        <v>58</v>
      </c>
      <c r="C111" s="145">
        <v>39</v>
      </c>
      <c r="D111" s="145">
        <v>152</v>
      </c>
      <c r="E111" s="9"/>
      <c r="P111" s="144" t="s">
        <v>2331</v>
      </c>
      <c r="Q111" s="145">
        <v>51</v>
      </c>
      <c r="R111" s="145">
        <v>34</v>
      </c>
      <c r="S111" s="145">
        <v>96</v>
      </c>
      <c r="U111" s="144" t="s">
        <v>2331</v>
      </c>
      <c r="V111" s="145">
        <v>51</v>
      </c>
      <c r="W111" s="145">
        <v>34</v>
      </c>
      <c r="X111" s="145">
        <v>96</v>
      </c>
      <c r="Z111" s="144" t="s">
        <v>2330</v>
      </c>
      <c r="AA111" s="145">
        <v>58</v>
      </c>
      <c r="AB111" s="145">
        <v>39</v>
      </c>
      <c r="AC111" s="145">
        <v>152</v>
      </c>
    </row>
    <row r="112" spans="1:29" ht="26.25" thickBot="1">
      <c r="A112" s="144" t="s">
        <v>2331</v>
      </c>
      <c r="B112" s="145">
        <v>51</v>
      </c>
      <c r="C112" s="145">
        <v>34</v>
      </c>
      <c r="D112" s="145">
        <v>96</v>
      </c>
      <c r="E112" s="9"/>
      <c r="P112" s="144" t="s">
        <v>2332</v>
      </c>
      <c r="Q112" s="145">
        <v>53</v>
      </c>
      <c r="R112" s="145">
        <v>36</v>
      </c>
      <c r="S112" s="145">
        <v>105</v>
      </c>
      <c r="U112" s="144" t="s">
        <v>2332</v>
      </c>
      <c r="V112" s="145">
        <v>53</v>
      </c>
      <c r="W112" s="145">
        <v>36</v>
      </c>
      <c r="X112" s="145">
        <v>105</v>
      </c>
      <c r="Z112" s="144" t="s">
        <v>2331</v>
      </c>
      <c r="AA112" s="145">
        <v>51</v>
      </c>
      <c r="AB112" s="145">
        <v>34</v>
      </c>
      <c r="AC112" s="145">
        <v>96</v>
      </c>
    </row>
    <row r="113" spans="1:29" ht="26.25" thickBot="1">
      <c r="A113" s="144" t="s">
        <v>2332</v>
      </c>
      <c r="B113" s="145">
        <v>53</v>
      </c>
      <c r="C113" s="145">
        <v>36</v>
      </c>
      <c r="D113" s="145">
        <v>105</v>
      </c>
      <c r="E113" s="9"/>
      <c r="P113" s="144" t="s">
        <v>2333</v>
      </c>
      <c r="Q113" s="145">
        <v>52</v>
      </c>
      <c r="R113" s="145">
        <v>35</v>
      </c>
      <c r="S113" s="145">
        <v>183</v>
      </c>
      <c r="U113" s="144" t="s">
        <v>2333</v>
      </c>
      <c r="V113" s="145">
        <v>52</v>
      </c>
      <c r="W113" s="145">
        <v>35</v>
      </c>
      <c r="X113" s="145">
        <v>183</v>
      </c>
      <c r="Z113" s="144" t="s">
        <v>2332</v>
      </c>
      <c r="AA113" s="145">
        <v>53</v>
      </c>
      <c r="AB113" s="145">
        <v>36</v>
      </c>
      <c r="AC113" s="145">
        <v>105</v>
      </c>
    </row>
    <row r="114" spans="1:29" ht="15.75" thickBot="1">
      <c r="A114" s="144" t="s">
        <v>2333</v>
      </c>
      <c r="B114" s="145">
        <v>64</v>
      </c>
      <c r="C114" s="145">
        <v>43</v>
      </c>
      <c r="D114" s="145">
        <v>263</v>
      </c>
      <c r="E114" s="9"/>
      <c r="P114" s="144" t="s">
        <v>2334</v>
      </c>
      <c r="Q114" s="146">
        <v>40</v>
      </c>
      <c r="R114" s="146">
        <v>27</v>
      </c>
      <c r="S114" s="146">
        <v>161</v>
      </c>
      <c r="U114" s="144" t="s">
        <v>2334</v>
      </c>
      <c r="V114" s="146">
        <v>40</v>
      </c>
      <c r="W114" s="146">
        <v>27</v>
      </c>
      <c r="X114" s="146">
        <v>161</v>
      </c>
      <c r="Z114" s="144" t="s">
        <v>2333</v>
      </c>
      <c r="AA114" s="145">
        <v>64</v>
      </c>
      <c r="AB114" s="145">
        <v>43</v>
      </c>
      <c r="AC114" s="145">
        <v>263</v>
      </c>
    </row>
    <row r="115" spans="1:29" ht="15.75" thickBot="1">
      <c r="A115" s="144" t="s">
        <v>2334</v>
      </c>
      <c r="B115" s="146">
        <v>40</v>
      </c>
      <c r="C115" s="146">
        <v>27</v>
      </c>
      <c r="D115" s="146">
        <v>161</v>
      </c>
      <c r="E115" s="9"/>
      <c r="P115" s="144" t="s">
        <v>2335</v>
      </c>
      <c r="Q115" s="145">
        <v>35</v>
      </c>
      <c r="R115" s="145">
        <v>24</v>
      </c>
      <c r="S115" s="145">
        <v>88</v>
      </c>
      <c r="U115" s="144" t="s">
        <v>2335</v>
      </c>
      <c r="V115" s="145">
        <v>45</v>
      </c>
      <c r="W115" s="145">
        <v>30</v>
      </c>
      <c r="X115" s="145">
        <v>87</v>
      </c>
      <c r="Z115" s="144" t="s">
        <v>2334</v>
      </c>
      <c r="AA115" s="146">
        <v>40</v>
      </c>
      <c r="AB115" s="146">
        <v>27</v>
      </c>
      <c r="AC115" s="146">
        <v>161</v>
      </c>
    </row>
    <row r="116" spans="1:29" ht="15.75" thickBot="1">
      <c r="A116" s="144" t="s">
        <v>2335</v>
      </c>
      <c r="B116" s="145">
        <v>45</v>
      </c>
      <c r="C116" s="145">
        <v>30</v>
      </c>
      <c r="D116" s="145">
        <v>87</v>
      </c>
      <c r="E116" s="9"/>
      <c r="P116" s="144" t="s">
        <v>2336</v>
      </c>
      <c r="Q116" s="145">
        <v>46</v>
      </c>
      <c r="R116" s="145">
        <v>31</v>
      </c>
      <c r="S116" s="145">
        <v>148</v>
      </c>
      <c r="U116" s="144" t="s">
        <v>2336</v>
      </c>
      <c r="V116" s="145">
        <v>46</v>
      </c>
      <c r="W116" s="145">
        <v>31</v>
      </c>
      <c r="X116" s="145">
        <v>148</v>
      </c>
      <c r="Z116" s="144" t="s">
        <v>2335</v>
      </c>
      <c r="AA116" s="145">
        <v>45</v>
      </c>
      <c r="AB116" s="145">
        <v>30</v>
      </c>
      <c r="AC116" s="145">
        <v>87</v>
      </c>
    </row>
    <row r="117" spans="1:29" ht="15.75" thickBot="1">
      <c r="A117" s="144" t="s">
        <v>2336</v>
      </c>
      <c r="B117" s="145">
        <v>46</v>
      </c>
      <c r="C117" s="145">
        <v>31</v>
      </c>
      <c r="D117" s="145">
        <v>203</v>
      </c>
      <c r="E117" s="9"/>
      <c r="P117" s="144" t="s">
        <v>2337</v>
      </c>
      <c r="Q117" s="145">
        <v>36</v>
      </c>
      <c r="R117" s="145">
        <v>24</v>
      </c>
      <c r="S117" s="145">
        <v>135</v>
      </c>
      <c r="U117" s="144" t="s">
        <v>2337</v>
      </c>
      <c r="V117" s="145">
        <v>36</v>
      </c>
      <c r="W117" s="145">
        <v>24</v>
      </c>
      <c r="X117" s="145">
        <v>135</v>
      </c>
      <c r="Z117" s="144" t="s">
        <v>2336</v>
      </c>
      <c r="AA117" s="145">
        <v>46</v>
      </c>
      <c r="AB117" s="145">
        <v>31</v>
      </c>
      <c r="AC117" s="145">
        <v>203</v>
      </c>
    </row>
    <row r="118" spans="1:29" ht="26.25" thickBot="1">
      <c r="A118" s="144" t="s">
        <v>2337</v>
      </c>
      <c r="B118" s="145">
        <v>36</v>
      </c>
      <c r="C118" s="145">
        <v>24</v>
      </c>
      <c r="D118" s="145">
        <v>135</v>
      </c>
      <c r="E118" s="9"/>
      <c r="P118" s="144" t="s">
        <v>2338</v>
      </c>
      <c r="Q118" s="145">
        <v>40</v>
      </c>
      <c r="R118" s="145">
        <v>27</v>
      </c>
      <c r="S118" s="145">
        <v>139</v>
      </c>
      <c r="U118" s="144" t="s">
        <v>2338</v>
      </c>
      <c r="V118" s="145">
        <v>40</v>
      </c>
      <c r="W118" s="145">
        <v>27</v>
      </c>
      <c r="X118" s="145">
        <v>139</v>
      </c>
      <c r="Z118" s="144" t="s">
        <v>2337</v>
      </c>
      <c r="AA118" s="145">
        <v>36</v>
      </c>
      <c r="AB118" s="145">
        <v>24</v>
      </c>
      <c r="AC118" s="145">
        <v>135</v>
      </c>
    </row>
    <row r="119" spans="1:29" ht="26.25" thickBot="1">
      <c r="A119" s="144" t="s">
        <v>2338</v>
      </c>
      <c r="B119" s="145">
        <v>40</v>
      </c>
      <c r="C119" s="145">
        <v>27</v>
      </c>
      <c r="D119" s="145">
        <v>139</v>
      </c>
      <c r="E119" s="9"/>
      <c r="P119" s="144" t="s">
        <v>2339</v>
      </c>
      <c r="Q119" s="145">
        <v>36</v>
      </c>
      <c r="R119" s="145">
        <v>24</v>
      </c>
      <c r="S119" s="145">
        <v>135</v>
      </c>
      <c r="U119" s="144" t="s">
        <v>2339</v>
      </c>
      <c r="V119" s="145">
        <v>36</v>
      </c>
      <c r="W119" s="145">
        <v>24</v>
      </c>
      <c r="X119" s="145">
        <v>135</v>
      </c>
      <c r="Z119" s="144" t="s">
        <v>2338</v>
      </c>
      <c r="AA119" s="145">
        <v>40</v>
      </c>
      <c r="AB119" s="145">
        <v>27</v>
      </c>
      <c r="AC119" s="145">
        <v>139</v>
      </c>
    </row>
    <row r="120" spans="1:29" ht="39" thickBot="1">
      <c r="A120" s="144" t="s">
        <v>2339</v>
      </c>
      <c r="B120" s="145">
        <v>36</v>
      </c>
      <c r="C120" s="145">
        <v>24</v>
      </c>
      <c r="D120" s="145">
        <v>135</v>
      </c>
      <c r="E120" s="9"/>
      <c r="P120" s="144" t="s">
        <v>2340</v>
      </c>
      <c r="Q120" s="145">
        <v>34</v>
      </c>
      <c r="R120" s="145">
        <v>23</v>
      </c>
      <c r="S120" s="145">
        <v>90</v>
      </c>
      <c r="U120" s="144" t="s">
        <v>2340</v>
      </c>
      <c r="V120" s="145">
        <v>34</v>
      </c>
      <c r="W120" s="145">
        <v>23</v>
      </c>
      <c r="X120" s="145">
        <v>90</v>
      </c>
      <c r="Z120" s="144" t="s">
        <v>2339</v>
      </c>
      <c r="AA120" s="145">
        <v>36</v>
      </c>
      <c r="AB120" s="145">
        <v>24</v>
      </c>
      <c r="AC120" s="145">
        <v>135</v>
      </c>
    </row>
    <row r="121" spans="1:29" ht="15.75" thickBot="1">
      <c r="A121" s="144" t="s">
        <v>2340</v>
      </c>
      <c r="B121" s="145">
        <v>46</v>
      </c>
      <c r="C121" s="145">
        <v>31</v>
      </c>
      <c r="D121" s="145">
        <v>124</v>
      </c>
      <c r="E121" s="9"/>
      <c r="P121" s="144" t="s">
        <v>2341</v>
      </c>
      <c r="Q121" s="145">
        <v>46</v>
      </c>
      <c r="R121" s="145">
        <v>31</v>
      </c>
      <c r="S121" s="145">
        <v>118</v>
      </c>
      <c r="U121" s="144" t="s">
        <v>2341</v>
      </c>
      <c r="V121" s="145">
        <v>59</v>
      </c>
      <c r="W121" s="145">
        <v>40</v>
      </c>
      <c r="X121" s="145">
        <v>140</v>
      </c>
      <c r="Z121" s="144" t="s">
        <v>2340</v>
      </c>
      <c r="AA121" s="145">
        <v>46</v>
      </c>
      <c r="AB121" s="145">
        <v>31</v>
      </c>
      <c r="AC121" s="145">
        <v>124</v>
      </c>
    </row>
    <row r="122" spans="1:29" ht="15.75" thickBot="1">
      <c r="A122" s="144" t="s">
        <v>2341</v>
      </c>
      <c r="B122" s="145">
        <v>59</v>
      </c>
      <c r="C122" s="145">
        <v>40</v>
      </c>
      <c r="D122" s="145">
        <v>140</v>
      </c>
      <c r="E122" s="9"/>
      <c r="P122" s="144" t="s">
        <v>2342</v>
      </c>
      <c r="Q122" s="145">
        <v>32</v>
      </c>
      <c r="R122" s="145">
        <v>21</v>
      </c>
      <c r="S122" s="145">
        <v>113</v>
      </c>
      <c r="U122" s="144" t="s">
        <v>2342</v>
      </c>
      <c r="V122" s="145">
        <v>32</v>
      </c>
      <c r="W122" s="145">
        <v>21</v>
      </c>
      <c r="X122" s="145">
        <v>113</v>
      </c>
      <c r="Z122" s="144" t="s">
        <v>2341</v>
      </c>
      <c r="AA122" s="145">
        <v>59</v>
      </c>
      <c r="AB122" s="145">
        <v>40</v>
      </c>
      <c r="AC122" s="145">
        <v>140</v>
      </c>
    </row>
    <row r="123" spans="1:29" ht="26.25" thickBot="1">
      <c r="A123" s="144" t="s">
        <v>2342</v>
      </c>
      <c r="B123" s="145">
        <v>32</v>
      </c>
      <c r="C123" s="145">
        <v>21</v>
      </c>
      <c r="D123" s="145">
        <v>113</v>
      </c>
      <c r="E123" s="9"/>
      <c r="P123" s="144" t="s">
        <v>2343</v>
      </c>
      <c r="Q123" s="145">
        <v>58</v>
      </c>
      <c r="R123" s="145">
        <v>39</v>
      </c>
      <c r="S123" s="145">
        <v>130</v>
      </c>
      <c r="U123" s="144" t="s">
        <v>2343</v>
      </c>
      <c r="V123" s="145">
        <v>58</v>
      </c>
      <c r="W123" s="145">
        <v>39</v>
      </c>
      <c r="X123" s="145">
        <v>130</v>
      </c>
      <c r="Z123" s="144" t="s">
        <v>2342</v>
      </c>
      <c r="AA123" s="145">
        <v>32</v>
      </c>
      <c r="AB123" s="145">
        <v>21</v>
      </c>
      <c r="AC123" s="145">
        <v>113</v>
      </c>
    </row>
    <row r="124" spans="1:29" ht="15.75" thickBot="1">
      <c r="A124" s="144" t="s">
        <v>2343</v>
      </c>
      <c r="B124" s="145">
        <v>58</v>
      </c>
      <c r="C124" s="145">
        <v>39</v>
      </c>
      <c r="D124" s="145">
        <v>130</v>
      </c>
      <c r="E124" s="9"/>
      <c r="P124" s="144" t="s">
        <v>2344</v>
      </c>
      <c r="Q124" s="145">
        <v>57</v>
      </c>
      <c r="R124" s="145">
        <v>38</v>
      </c>
      <c r="S124" s="145">
        <v>198</v>
      </c>
      <c r="U124" s="144" t="s">
        <v>2344</v>
      </c>
      <c r="V124" s="145">
        <v>57</v>
      </c>
      <c r="W124" s="145">
        <v>38</v>
      </c>
      <c r="X124" s="145">
        <v>198</v>
      </c>
      <c r="Z124" s="144" t="s">
        <v>2343</v>
      </c>
      <c r="AA124" s="145">
        <v>58</v>
      </c>
      <c r="AB124" s="145">
        <v>39</v>
      </c>
      <c r="AC124" s="145">
        <v>130</v>
      </c>
    </row>
    <row r="125" spans="1:29" ht="15.75" thickBot="1">
      <c r="A125" s="144" t="s">
        <v>2344</v>
      </c>
      <c r="B125" s="145">
        <v>57</v>
      </c>
      <c r="C125" s="145">
        <v>38</v>
      </c>
      <c r="D125" s="145">
        <v>198</v>
      </c>
      <c r="E125" s="9"/>
      <c r="P125" s="144" t="s">
        <v>2345</v>
      </c>
      <c r="Q125" s="145">
        <v>32</v>
      </c>
      <c r="R125" s="145">
        <v>21</v>
      </c>
      <c r="S125" s="145">
        <v>85</v>
      </c>
      <c r="U125" s="144" t="s">
        <v>2345</v>
      </c>
      <c r="V125" s="145">
        <v>32</v>
      </c>
      <c r="W125" s="145">
        <v>21</v>
      </c>
      <c r="X125" s="145">
        <v>85</v>
      </c>
      <c r="Z125" s="144" t="s">
        <v>2344</v>
      </c>
      <c r="AA125" s="145">
        <v>57</v>
      </c>
      <c r="AB125" s="145">
        <v>38</v>
      </c>
      <c r="AC125" s="145">
        <v>198</v>
      </c>
    </row>
    <row r="126" spans="1:29" ht="15.75" thickBot="1">
      <c r="A126" s="144" t="s">
        <v>2345</v>
      </c>
      <c r="B126" s="145">
        <v>32</v>
      </c>
      <c r="C126" s="145">
        <v>21</v>
      </c>
      <c r="D126" s="145">
        <v>85</v>
      </c>
      <c r="E126" s="9"/>
      <c r="P126" s="144" t="s">
        <v>2346</v>
      </c>
      <c r="Q126" s="145">
        <v>42</v>
      </c>
      <c r="R126" s="145">
        <v>28</v>
      </c>
      <c r="S126" s="145">
        <v>155</v>
      </c>
      <c r="U126" s="144" t="s">
        <v>2346</v>
      </c>
      <c r="V126" s="145">
        <v>42</v>
      </c>
      <c r="W126" s="145">
        <v>28</v>
      </c>
      <c r="X126" s="145">
        <v>155</v>
      </c>
      <c r="Z126" s="144" t="s">
        <v>2345</v>
      </c>
      <c r="AA126" s="145">
        <v>32</v>
      </c>
      <c r="AB126" s="145">
        <v>21</v>
      </c>
      <c r="AC126" s="145">
        <v>85</v>
      </c>
    </row>
    <row r="127" spans="1:29" ht="15.75" thickBot="1">
      <c r="A127" s="144" t="s">
        <v>2346</v>
      </c>
      <c r="B127" s="145">
        <v>42</v>
      </c>
      <c r="C127" s="145">
        <v>28</v>
      </c>
      <c r="D127" s="145">
        <v>155</v>
      </c>
      <c r="E127" s="9"/>
      <c r="P127" s="144" t="s">
        <v>2347</v>
      </c>
      <c r="Q127" s="145">
        <v>32</v>
      </c>
      <c r="R127" s="145">
        <v>21</v>
      </c>
      <c r="S127" s="145">
        <v>85</v>
      </c>
      <c r="U127" s="144" t="s">
        <v>2347</v>
      </c>
      <c r="V127" s="145">
        <v>32</v>
      </c>
      <c r="W127" s="145">
        <v>21</v>
      </c>
      <c r="X127" s="145">
        <v>85</v>
      </c>
      <c r="Z127" s="144" t="s">
        <v>2346</v>
      </c>
      <c r="AA127" s="145">
        <v>42</v>
      </c>
      <c r="AB127" s="145">
        <v>28</v>
      </c>
      <c r="AC127" s="145">
        <v>155</v>
      </c>
    </row>
    <row r="128" spans="1:29" ht="15.75" thickBot="1">
      <c r="A128" s="144" t="s">
        <v>2347</v>
      </c>
      <c r="B128" s="145">
        <v>22</v>
      </c>
      <c r="C128" s="145">
        <v>15</v>
      </c>
      <c r="D128" s="145">
        <v>80</v>
      </c>
      <c r="E128" s="9"/>
      <c r="P128" s="144" t="s">
        <v>2348</v>
      </c>
      <c r="Q128" s="145">
        <v>35</v>
      </c>
      <c r="R128" s="145">
        <v>24</v>
      </c>
      <c r="S128" s="145">
        <v>145</v>
      </c>
      <c r="U128" s="144" t="s">
        <v>2348</v>
      </c>
      <c r="V128" s="145">
        <v>35</v>
      </c>
      <c r="W128" s="145">
        <v>24</v>
      </c>
      <c r="X128" s="145">
        <v>145</v>
      </c>
      <c r="Z128" s="144" t="s">
        <v>2347</v>
      </c>
      <c r="AA128" s="145">
        <v>22</v>
      </c>
      <c r="AB128" s="145">
        <v>15</v>
      </c>
      <c r="AC128" s="145">
        <v>80</v>
      </c>
    </row>
    <row r="129" spans="1:29" ht="15.75" thickBot="1">
      <c r="A129" s="144" t="s">
        <v>2348</v>
      </c>
      <c r="B129" s="145">
        <v>32</v>
      </c>
      <c r="C129" s="145">
        <v>21</v>
      </c>
      <c r="D129" s="145">
        <v>167</v>
      </c>
      <c r="E129" s="9"/>
      <c r="P129" s="144" t="s">
        <v>2349</v>
      </c>
      <c r="Q129" s="145">
        <v>50</v>
      </c>
      <c r="R129" s="145">
        <v>33</v>
      </c>
      <c r="S129" s="145">
        <v>146</v>
      </c>
      <c r="U129" s="144" t="s">
        <v>2349</v>
      </c>
      <c r="V129" s="145">
        <v>50</v>
      </c>
      <c r="W129" s="145">
        <v>33</v>
      </c>
      <c r="X129" s="145">
        <v>146</v>
      </c>
      <c r="Z129" s="144" t="s">
        <v>2348</v>
      </c>
      <c r="AA129" s="145">
        <v>32</v>
      </c>
      <c r="AB129" s="145">
        <v>21</v>
      </c>
      <c r="AC129" s="145">
        <v>167</v>
      </c>
    </row>
    <row r="130" spans="1:29" ht="15.75" thickBot="1">
      <c r="A130" s="144" t="s">
        <v>2349</v>
      </c>
      <c r="B130" s="145">
        <v>53</v>
      </c>
      <c r="C130" s="145">
        <v>36</v>
      </c>
      <c r="D130" s="145">
        <v>218</v>
      </c>
      <c r="E130" s="9"/>
      <c r="P130" s="144" t="s">
        <v>2350</v>
      </c>
      <c r="Q130" s="145">
        <v>38</v>
      </c>
      <c r="R130" s="145">
        <v>25</v>
      </c>
      <c r="S130" s="145">
        <v>185</v>
      </c>
      <c r="U130" s="144" t="s">
        <v>2350</v>
      </c>
      <c r="V130" s="145">
        <v>38</v>
      </c>
      <c r="W130" s="145">
        <v>25</v>
      </c>
      <c r="X130" s="145">
        <v>185</v>
      </c>
      <c r="Z130" s="144" t="s">
        <v>2349</v>
      </c>
      <c r="AA130" s="145">
        <v>53</v>
      </c>
      <c r="AB130" s="145">
        <v>36</v>
      </c>
      <c r="AC130" s="145">
        <v>218</v>
      </c>
    </row>
    <row r="131" spans="1:29" ht="15.75" thickBot="1">
      <c r="A131" s="144" t="s">
        <v>2350</v>
      </c>
      <c r="B131" s="145">
        <v>46</v>
      </c>
      <c r="C131" s="145">
        <v>31</v>
      </c>
      <c r="D131" s="145">
        <v>211</v>
      </c>
      <c r="E131" s="9"/>
      <c r="P131" s="144" t="s">
        <v>2351</v>
      </c>
      <c r="Q131" s="145">
        <v>32</v>
      </c>
      <c r="R131" s="145">
        <v>21</v>
      </c>
      <c r="S131" s="145">
        <v>85</v>
      </c>
      <c r="U131" s="144" t="s">
        <v>2351</v>
      </c>
      <c r="V131" s="145">
        <v>32</v>
      </c>
      <c r="W131" s="145">
        <v>21</v>
      </c>
      <c r="X131" s="145">
        <v>85</v>
      </c>
      <c r="Z131" s="144" t="s">
        <v>2350</v>
      </c>
      <c r="AA131" s="145">
        <v>46</v>
      </c>
      <c r="AB131" s="145">
        <v>31</v>
      </c>
      <c r="AC131" s="145">
        <v>211</v>
      </c>
    </row>
    <row r="132" spans="1:29" ht="15.75" thickBot="1">
      <c r="A132" s="144" t="s">
        <v>2351</v>
      </c>
      <c r="B132" s="145">
        <v>22</v>
      </c>
      <c r="C132" s="145">
        <v>15</v>
      </c>
      <c r="D132" s="145">
        <v>80</v>
      </c>
      <c r="E132" s="9"/>
      <c r="P132" s="144" t="s">
        <v>2352</v>
      </c>
      <c r="Q132" s="145">
        <v>36</v>
      </c>
      <c r="R132" s="145">
        <v>24</v>
      </c>
      <c r="S132" s="145">
        <v>134</v>
      </c>
      <c r="U132" s="144" t="s">
        <v>2352</v>
      </c>
      <c r="V132" s="145">
        <v>36</v>
      </c>
      <c r="W132" s="145">
        <v>24</v>
      </c>
      <c r="X132" s="145">
        <v>134</v>
      </c>
      <c r="Z132" s="144" t="s">
        <v>2351</v>
      </c>
      <c r="AA132" s="145">
        <v>22</v>
      </c>
      <c r="AB132" s="145">
        <v>15</v>
      </c>
      <c r="AC132" s="145">
        <v>80</v>
      </c>
    </row>
    <row r="133" spans="1:29" ht="15.75" thickBot="1">
      <c r="A133" s="144" t="s">
        <v>2352</v>
      </c>
      <c r="B133" s="145">
        <v>45</v>
      </c>
      <c r="C133" s="145">
        <v>30</v>
      </c>
      <c r="D133" s="145">
        <v>179</v>
      </c>
      <c r="E133" s="9"/>
      <c r="P133" s="144" t="s">
        <v>2353</v>
      </c>
      <c r="Q133" s="145">
        <v>33</v>
      </c>
      <c r="R133" s="145">
        <v>22</v>
      </c>
      <c r="S133" s="145">
        <v>196</v>
      </c>
      <c r="U133" s="144" t="s">
        <v>2353</v>
      </c>
      <c r="V133" s="145">
        <v>33</v>
      </c>
      <c r="W133" s="145">
        <v>22</v>
      </c>
      <c r="X133" s="145">
        <v>196</v>
      </c>
      <c r="Z133" s="144" t="s">
        <v>2352</v>
      </c>
      <c r="AA133" s="145">
        <v>45</v>
      </c>
      <c r="AB133" s="145">
        <v>30</v>
      </c>
      <c r="AC133" s="145">
        <v>179</v>
      </c>
    </row>
    <row r="134" spans="1:29" ht="15.75" thickBot="1">
      <c r="A134" s="144" t="s">
        <v>2353</v>
      </c>
      <c r="B134" s="145">
        <v>33</v>
      </c>
      <c r="C134" s="145">
        <v>22</v>
      </c>
      <c r="D134" s="145">
        <v>196</v>
      </c>
      <c r="E134" s="9"/>
      <c r="P134" s="144" t="s">
        <v>2222</v>
      </c>
      <c r="Q134" s="146">
        <v>58</v>
      </c>
      <c r="R134" s="146">
        <v>39</v>
      </c>
      <c r="S134" s="146">
        <v>129</v>
      </c>
      <c r="U134" s="144" t="s">
        <v>2222</v>
      </c>
      <c r="V134" s="146">
        <v>58</v>
      </c>
      <c r="W134" s="146">
        <v>39</v>
      </c>
      <c r="X134" s="146">
        <v>129</v>
      </c>
      <c r="Z134" s="144" t="s">
        <v>2353</v>
      </c>
      <c r="AA134" s="145">
        <v>33</v>
      </c>
      <c r="AB134" s="145">
        <v>22</v>
      </c>
      <c r="AC134" s="145">
        <v>196</v>
      </c>
    </row>
    <row r="135" spans="1:29" ht="15.75" thickBot="1">
      <c r="A135" s="222" t="s">
        <v>2222</v>
      </c>
      <c r="B135" s="223">
        <v>64</v>
      </c>
      <c r="C135" s="223">
        <v>43</v>
      </c>
      <c r="D135" s="223">
        <v>164</v>
      </c>
      <c r="E135" s="9"/>
      <c r="P135" s="144" t="s">
        <v>2224</v>
      </c>
      <c r="Q135" s="145">
        <v>62</v>
      </c>
      <c r="R135" s="145">
        <v>41</v>
      </c>
      <c r="S135" s="145">
        <v>187</v>
      </c>
      <c r="U135" s="144" t="s">
        <v>2224</v>
      </c>
      <c r="V135" s="145">
        <v>62</v>
      </c>
      <c r="W135" s="145">
        <v>41</v>
      </c>
      <c r="X135" s="145">
        <v>187</v>
      </c>
      <c r="Z135" s="144" t="s">
        <v>2222</v>
      </c>
      <c r="AA135" s="146">
        <v>58</v>
      </c>
      <c r="AB135" s="146">
        <v>39</v>
      </c>
      <c r="AC135" s="146">
        <v>129</v>
      </c>
    </row>
    <row r="136" spans="1:29" ht="15.75" thickBot="1">
      <c r="A136" s="144" t="s">
        <v>2224</v>
      </c>
      <c r="B136" s="145">
        <v>62</v>
      </c>
      <c r="C136" s="145">
        <v>41</v>
      </c>
      <c r="D136" s="145">
        <v>187</v>
      </c>
      <c r="E136" s="9"/>
      <c r="P136" s="144" t="s">
        <v>2226</v>
      </c>
      <c r="Q136" s="145">
        <v>66</v>
      </c>
      <c r="R136" s="145">
        <v>44</v>
      </c>
      <c r="S136" s="145">
        <v>190</v>
      </c>
      <c r="U136" s="144" t="s">
        <v>2226</v>
      </c>
      <c r="V136" s="145">
        <v>66</v>
      </c>
      <c r="W136" s="145">
        <v>44</v>
      </c>
      <c r="X136" s="145">
        <v>190</v>
      </c>
      <c r="Z136" s="144" t="s">
        <v>2224</v>
      </c>
      <c r="AA136" s="145">
        <v>62</v>
      </c>
      <c r="AB136" s="145">
        <v>41</v>
      </c>
      <c r="AC136" s="145">
        <v>187</v>
      </c>
    </row>
    <row r="137" spans="1:29" ht="15.75" thickBot="1">
      <c r="A137" s="222" t="s">
        <v>2226</v>
      </c>
      <c r="B137" s="224">
        <v>59</v>
      </c>
      <c r="C137" s="224">
        <v>40</v>
      </c>
      <c r="D137" s="224">
        <v>268</v>
      </c>
      <c r="E137" s="9"/>
      <c r="P137" s="144" t="s">
        <v>2354</v>
      </c>
      <c r="Q137" s="145">
        <v>40</v>
      </c>
      <c r="R137" s="145">
        <v>27</v>
      </c>
      <c r="S137" s="145">
        <v>135</v>
      </c>
      <c r="U137" s="144" t="s">
        <v>2354</v>
      </c>
      <c r="V137" s="145">
        <v>39</v>
      </c>
      <c r="W137" s="145">
        <v>26</v>
      </c>
      <c r="X137" s="145">
        <v>171</v>
      </c>
      <c r="Z137" s="144" t="s">
        <v>2226</v>
      </c>
      <c r="AA137" s="145">
        <v>66</v>
      </c>
      <c r="AB137" s="145">
        <v>44</v>
      </c>
      <c r="AC137" s="145">
        <v>190</v>
      </c>
    </row>
    <row r="138" spans="1:29" ht="15.75" thickBot="1">
      <c r="A138" s="144" t="s">
        <v>2354</v>
      </c>
      <c r="B138" s="145">
        <v>39</v>
      </c>
      <c r="C138" s="145">
        <v>26</v>
      </c>
      <c r="D138" s="145">
        <v>171</v>
      </c>
      <c r="E138" s="9"/>
      <c r="P138" s="144" t="s">
        <v>2355</v>
      </c>
      <c r="Q138" s="145">
        <v>45</v>
      </c>
      <c r="R138" s="145">
        <v>30</v>
      </c>
      <c r="S138" s="145">
        <v>158</v>
      </c>
      <c r="U138" s="144" t="s">
        <v>2355</v>
      </c>
      <c r="V138" s="145">
        <v>42</v>
      </c>
      <c r="W138" s="145">
        <v>28</v>
      </c>
      <c r="X138" s="145">
        <v>191</v>
      </c>
      <c r="Z138" s="144" t="s">
        <v>2354</v>
      </c>
      <c r="AA138" s="145">
        <v>39</v>
      </c>
      <c r="AB138" s="145">
        <v>26</v>
      </c>
      <c r="AC138" s="145">
        <v>171</v>
      </c>
    </row>
    <row r="139" spans="1:29" ht="15.75" thickBot="1">
      <c r="A139" s="144" t="s">
        <v>2355</v>
      </c>
      <c r="B139" s="145">
        <v>42</v>
      </c>
      <c r="C139" s="145">
        <v>28</v>
      </c>
      <c r="D139" s="145">
        <v>191</v>
      </c>
      <c r="E139" s="9"/>
      <c r="P139" s="144" t="s">
        <v>2356</v>
      </c>
      <c r="Q139" s="145">
        <v>40</v>
      </c>
      <c r="R139" s="145">
        <v>27</v>
      </c>
      <c r="S139" s="145">
        <v>135</v>
      </c>
      <c r="U139" s="144" t="s">
        <v>2356</v>
      </c>
      <c r="V139" s="145">
        <v>48</v>
      </c>
      <c r="W139" s="145">
        <v>32</v>
      </c>
      <c r="X139" s="145">
        <v>150</v>
      </c>
      <c r="Z139" s="144" t="s">
        <v>2355</v>
      </c>
      <c r="AA139" s="145">
        <v>42</v>
      </c>
      <c r="AB139" s="145">
        <v>28</v>
      </c>
      <c r="AC139" s="145">
        <v>191</v>
      </c>
    </row>
    <row r="140" spans="1:29" ht="15.75" thickBot="1">
      <c r="A140" s="144" t="s">
        <v>2356</v>
      </c>
      <c r="B140" s="145">
        <v>48</v>
      </c>
      <c r="C140" s="145">
        <v>32</v>
      </c>
      <c r="D140" s="145">
        <v>150</v>
      </c>
      <c r="E140" s="9"/>
      <c r="P140" s="144" t="s">
        <v>2351</v>
      </c>
      <c r="Q140" s="145">
        <v>40</v>
      </c>
      <c r="R140" s="145">
        <v>27</v>
      </c>
      <c r="S140" s="145">
        <v>135</v>
      </c>
      <c r="U140" s="144" t="s">
        <v>2351</v>
      </c>
      <c r="V140" s="145">
        <v>39</v>
      </c>
      <c r="W140" s="145">
        <v>26</v>
      </c>
      <c r="X140" s="145">
        <v>171</v>
      </c>
      <c r="Z140" s="144" t="s">
        <v>2356</v>
      </c>
      <c r="AA140" s="145">
        <v>48</v>
      </c>
      <c r="AB140" s="145">
        <v>32</v>
      </c>
      <c r="AC140" s="145">
        <v>150</v>
      </c>
    </row>
    <row r="141" spans="1:29" ht="15.75" thickBot="1">
      <c r="A141" s="144" t="s">
        <v>2351</v>
      </c>
      <c r="B141" s="145">
        <v>39</v>
      </c>
      <c r="C141" s="145">
        <v>26</v>
      </c>
      <c r="D141" s="145">
        <v>171</v>
      </c>
      <c r="E141" s="9"/>
      <c r="P141" s="144" t="s">
        <v>2357</v>
      </c>
      <c r="Q141" s="145">
        <v>57</v>
      </c>
      <c r="R141" s="145">
        <v>38</v>
      </c>
      <c r="S141" s="145">
        <v>138</v>
      </c>
      <c r="U141" s="144" t="s">
        <v>2357</v>
      </c>
      <c r="V141" s="145">
        <v>39</v>
      </c>
      <c r="W141" s="145">
        <v>26</v>
      </c>
      <c r="X141" s="145">
        <v>171</v>
      </c>
      <c r="Z141" s="144" t="s">
        <v>2351</v>
      </c>
      <c r="AA141" s="145">
        <v>39</v>
      </c>
      <c r="AB141" s="145">
        <v>26</v>
      </c>
      <c r="AC141" s="145">
        <v>171</v>
      </c>
    </row>
    <row r="142" spans="1:29" ht="15.75" thickBot="1">
      <c r="A142" s="144" t="s">
        <v>2357</v>
      </c>
      <c r="B142" s="145">
        <v>39</v>
      </c>
      <c r="C142" s="145">
        <v>26</v>
      </c>
      <c r="D142" s="145">
        <v>171</v>
      </c>
      <c r="E142" s="9"/>
      <c r="P142" s="144" t="s">
        <v>2358</v>
      </c>
      <c r="Q142" s="145">
        <v>52</v>
      </c>
      <c r="R142" s="145">
        <v>35</v>
      </c>
      <c r="S142" s="145">
        <v>190</v>
      </c>
      <c r="U142" s="144" t="s">
        <v>2358</v>
      </c>
      <c r="V142" s="145">
        <v>52</v>
      </c>
      <c r="W142" s="145">
        <v>35</v>
      </c>
      <c r="X142" s="145">
        <v>190</v>
      </c>
      <c r="Z142" s="144" t="s">
        <v>2357</v>
      </c>
      <c r="AA142" s="145">
        <v>39</v>
      </c>
      <c r="AB142" s="145">
        <v>26</v>
      </c>
      <c r="AC142" s="145">
        <v>171</v>
      </c>
    </row>
    <row r="143" spans="1:29" ht="15.75" thickBot="1">
      <c r="A143" s="144" t="s">
        <v>2358</v>
      </c>
      <c r="B143" s="145">
        <v>52</v>
      </c>
      <c r="C143" s="145">
        <v>35</v>
      </c>
      <c r="D143" s="145">
        <v>190</v>
      </c>
      <c r="E143" s="9"/>
      <c r="P143" s="144" t="s">
        <v>2359</v>
      </c>
      <c r="Q143" s="145">
        <v>66</v>
      </c>
      <c r="R143" s="145">
        <v>44</v>
      </c>
      <c r="S143" s="145">
        <v>233</v>
      </c>
      <c r="U143" s="144" t="s">
        <v>2359</v>
      </c>
      <c r="V143" s="145">
        <v>50</v>
      </c>
      <c r="W143" s="145">
        <v>33</v>
      </c>
      <c r="X143" s="145">
        <v>285</v>
      </c>
      <c r="Z143" s="144" t="s">
        <v>2358</v>
      </c>
      <c r="AA143" s="145">
        <v>52</v>
      </c>
      <c r="AB143" s="145">
        <v>35</v>
      </c>
      <c r="AC143" s="145">
        <v>190</v>
      </c>
    </row>
    <row r="144" spans="1:29" ht="15.75" thickBot="1">
      <c r="A144" s="144" t="s">
        <v>2359</v>
      </c>
      <c r="B144" s="145">
        <v>50</v>
      </c>
      <c r="C144" s="145">
        <v>33</v>
      </c>
      <c r="D144" s="145">
        <v>285</v>
      </c>
      <c r="E144" s="9"/>
      <c r="P144" s="144" t="s">
        <v>2351</v>
      </c>
      <c r="Q144" s="145">
        <v>52</v>
      </c>
      <c r="R144" s="145">
        <v>35</v>
      </c>
      <c r="S144" s="145">
        <v>190</v>
      </c>
      <c r="U144" s="144" t="s">
        <v>2351</v>
      </c>
      <c r="V144" s="145">
        <v>52</v>
      </c>
      <c r="W144" s="145">
        <v>35</v>
      </c>
      <c r="X144" s="145">
        <v>190</v>
      </c>
      <c r="Z144" s="144" t="s">
        <v>2359</v>
      </c>
      <c r="AA144" s="145">
        <v>50</v>
      </c>
      <c r="AB144" s="145">
        <v>33</v>
      </c>
      <c r="AC144" s="145">
        <v>285</v>
      </c>
    </row>
    <row r="145" spans="1:29" ht="15.75" thickBot="1">
      <c r="A145" s="144" t="s">
        <v>2506</v>
      </c>
      <c r="B145" s="145">
        <v>33</v>
      </c>
      <c r="C145" s="145">
        <v>22</v>
      </c>
      <c r="D145" s="145">
        <v>141</v>
      </c>
      <c r="E145" s="9"/>
      <c r="P145" s="144" t="s">
        <v>2360</v>
      </c>
      <c r="Q145" s="145">
        <v>24</v>
      </c>
      <c r="R145" s="145">
        <v>16</v>
      </c>
      <c r="S145" s="145">
        <v>95</v>
      </c>
      <c r="U145" s="144" t="s">
        <v>2360</v>
      </c>
      <c r="V145" s="145">
        <v>24</v>
      </c>
      <c r="W145" s="145">
        <v>16</v>
      </c>
      <c r="X145" s="145">
        <v>95</v>
      </c>
      <c r="Z145" s="144" t="s">
        <v>2506</v>
      </c>
      <c r="AA145" s="145">
        <v>33</v>
      </c>
      <c r="AB145" s="145">
        <v>22</v>
      </c>
      <c r="AC145" s="145">
        <v>141</v>
      </c>
    </row>
    <row r="146" spans="1:29" ht="15.75" thickBot="1">
      <c r="A146" s="144" t="s">
        <v>2351</v>
      </c>
      <c r="B146" s="145">
        <v>33</v>
      </c>
      <c r="C146" s="145">
        <v>22</v>
      </c>
      <c r="D146" s="145">
        <v>141</v>
      </c>
      <c r="E146" s="9"/>
      <c r="P146" s="144" t="s">
        <v>2361</v>
      </c>
      <c r="Q146" s="145">
        <v>57</v>
      </c>
      <c r="R146" s="145">
        <v>38</v>
      </c>
      <c r="S146" s="145">
        <v>134</v>
      </c>
      <c r="U146" s="144" t="s">
        <v>2361</v>
      </c>
      <c r="V146" s="145">
        <v>57</v>
      </c>
      <c r="W146" s="145">
        <v>38</v>
      </c>
      <c r="X146" s="145">
        <v>134</v>
      </c>
      <c r="Z146" s="144" t="s">
        <v>2351</v>
      </c>
      <c r="AA146" s="145">
        <v>33</v>
      </c>
      <c r="AB146" s="145">
        <v>22</v>
      </c>
      <c r="AC146" s="145">
        <v>141</v>
      </c>
    </row>
    <row r="147" spans="1:29" ht="15.75" thickBot="1">
      <c r="A147" s="144" t="s">
        <v>2360</v>
      </c>
      <c r="B147" s="145">
        <v>24</v>
      </c>
      <c r="C147" s="145">
        <v>16</v>
      </c>
      <c r="D147" s="145">
        <v>95</v>
      </c>
      <c r="E147" s="9"/>
      <c r="P147" s="144" t="s">
        <v>2362</v>
      </c>
      <c r="Q147" s="145">
        <v>38</v>
      </c>
      <c r="R147" s="145">
        <v>25</v>
      </c>
      <c r="S147" s="145">
        <v>94</v>
      </c>
      <c r="U147" s="144" t="s">
        <v>2362</v>
      </c>
      <c r="V147" s="145">
        <v>38</v>
      </c>
      <c r="W147" s="145">
        <v>25</v>
      </c>
      <c r="X147" s="145">
        <v>94</v>
      </c>
      <c r="Z147" s="144" t="s">
        <v>2360</v>
      </c>
      <c r="AA147" s="145">
        <v>24</v>
      </c>
      <c r="AB147" s="145">
        <v>16</v>
      </c>
      <c r="AC147" s="145">
        <v>95</v>
      </c>
    </row>
    <row r="148" spans="1:29" ht="15.75" thickBot="1">
      <c r="A148" s="144" t="s">
        <v>2361</v>
      </c>
      <c r="B148" s="145">
        <v>57</v>
      </c>
      <c r="C148" s="145">
        <v>38</v>
      </c>
      <c r="D148" s="145">
        <v>134</v>
      </c>
      <c r="E148" s="9"/>
      <c r="P148" s="144" t="s">
        <v>2363</v>
      </c>
      <c r="Q148" s="145">
        <v>50</v>
      </c>
      <c r="R148" s="145">
        <v>33</v>
      </c>
      <c r="S148" s="145">
        <v>180</v>
      </c>
      <c r="U148" s="144" t="s">
        <v>2363</v>
      </c>
      <c r="V148" s="145">
        <v>56</v>
      </c>
      <c r="W148" s="145">
        <v>37</v>
      </c>
      <c r="X148" s="145">
        <v>275</v>
      </c>
      <c r="Z148" s="144" t="s">
        <v>2361</v>
      </c>
      <c r="AA148" s="145">
        <v>57</v>
      </c>
      <c r="AB148" s="145">
        <v>38</v>
      </c>
      <c r="AC148" s="145">
        <v>134</v>
      </c>
    </row>
    <row r="149" spans="1:29" ht="26.25" thickBot="1">
      <c r="A149" s="144" t="s">
        <v>2362</v>
      </c>
      <c r="B149" s="145">
        <v>42</v>
      </c>
      <c r="C149" s="145">
        <v>28</v>
      </c>
      <c r="D149" s="145">
        <v>108</v>
      </c>
      <c r="E149" s="9"/>
      <c r="P149" s="144" t="s">
        <v>2364</v>
      </c>
      <c r="Q149" s="145">
        <v>47</v>
      </c>
      <c r="R149" s="145">
        <v>32</v>
      </c>
      <c r="S149" s="145">
        <v>134</v>
      </c>
      <c r="U149" s="144" t="s">
        <v>2364</v>
      </c>
      <c r="V149" s="145">
        <v>54</v>
      </c>
      <c r="W149" s="145">
        <v>36</v>
      </c>
      <c r="X149" s="145">
        <v>214</v>
      </c>
      <c r="Z149" s="144" t="s">
        <v>2362</v>
      </c>
      <c r="AA149" s="145">
        <v>42</v>
      </c>
      <c r="AB149" s="145">
        <v>28</v>
      </c>
      <c r="AC149" s="145">
        <v>108</v>
      </c>
    </row>
    <row r="150" spans="1:29" ht="15.75" thickBot="1">
      <c r="A150" s="144" t="s">
        <v>2363</v>
      </c>
      <c r="B150" s="145">
        <v>56</v>
      </c>
      <c r="C150" s="145">
        <v>37</v>
      </c>
      <c r="D150" s="145">
        <v>275</v>
      </c>
      <c r="E150" s="9"/>
      <c r="P150" s="144" t="s">
        <v>2365</v>
      </c>
      <c r="Q150" s="145">
        <v>47</v>
      </c>
      <c r="R150" s="145">
        <v>32</v>
      </c>
      <c r="S150" s="145">
        <v>142</v>
      </c>
      <c r="U150" s="144" t="s">
        <v>2365</v>
      </c>
      <c r="V150" s="145">
        <v>62</v>
      </c>
      <c r="W150" s="145">
        <v>41</v>
      </c>
      <c r="X150" s="145">
        <v>214</v>
      </c>
      <c r="Z150" s="144" t="s">
        <v>2363</v>
      </c>
      <c r="AA150" s="145">
        <v>56</v>
      </c>
      <c r="AB150" s="145">
        <v>37</v>
      </c>
      <c r="AC150" s="145">
        <v>275</v>
      </c>
    </row>
    <row r="151" spans="1:29" ht="15.75" thickBot="1">
      <c r="A151" s="144" t="s">
        <v>2364</v>
      </c>
      <c r="B151" s="145">
        <v>54</v>
      </c>
      <c r="C151" s="145">
        <v>36</v>
      </c>
      <c r="D151" s="145">
        <v>214</v>
      </c>
      <c r="E151" s="9"/>
      <c r="P151" s="144" t="s">
        <v>2366</v>
      </c>
      <c r="Q151" s="145">
        <v>51</v>
      </c>
      <c r="R151" s="145">
        <v>34</v>
      </c>
      <c r="S151" s="145">
        <v>161</v>
      </c>
      <c r="U151" s="144" t="s">
        <v>2366</v>
      </c>
      <c r="V151" s="145">
        <v>54</v>
      </c>
      <c r="W151" s="145">
        <v>36</v>
      </c>
      <c r="X151" s="145">
        <v>392</v>
      </c>
      <c r="Z151" s="144" t="s">
        <v>2364</v>
      </c>
      <c r="AA151" s="145">
        <v>54</v>
      </c>
      <c r="AB151" s="145">
        <v>36</v>
      </c>
      <c r="AC151" s="145">
        <v>214</v>
      </c>
    </row>
    <row r="152" spans="1:29" ht="15.75" thickBot="1">
      <c r="A152" s="144" t="s">
        <v>2365</v>
      </c>
      <c r="B152" s="145">
        <v>62</v>
      </c>
      <c r="C152" s="145">
        <v>41</v>
      </c>
      <c r="D152" s="145">
        <v>214</v>
      </c>
      <c r="E152" s="9"/>
      <c r="P152" s="144" t="s">
        <v>2367</v>
      </c>
      <c r="Q152" s="145">
        <v>50</v>
      </c>
      <c r="R152" s="145">
        <v>33</v>
      </c>
      <c r="S152" s="145">
        <v>140</v>
      </c>
      <c r="U152" s="144" t="s">
        <v>2367</v>
      </c>
      <c r="V152" s="145">
        <v>63</v>
      </c>
      <c r="W152" s="145">
        <v>42</v>
      </c>
      <c r="X152" s="145">
        <v>304</v>
      </c>
      <c r="Z152" s="144" t="s">
        <v>2365</v>
      </c>
      <c r="AA152" s="145">
        <v>62</v>
      </c>
      <c r="AB152" s="145">
        <v>41</v>
      </c>
      <c r="AC152" s="145">
        <v>214</v>
      </c>
    </row>
    <row r="153" spans="1:29" ht="15.75" thickBot="1">
      <c r="A153" s="144" t="s">
        <v>2366</v>
      </c>
      <c r="B153" s="145">
        <v>54</v>
      </c>
      <c r="C153" s="145">
        <v>36</v>
      </c>
      <c r="D153" s="145">
        <v>392</v>
      </c>
      <c r="E153" s="9"/>
      <c r="P153" s="144" t="s">
        <v>2351</v>
      </c>
      <c r="Q153" s="145">
        <v>47</v>
      </c>
      <c r="R153" s="145">
        <v>32</v>
      </c>
      <c r="S153" s="145">
        <v>134</v>
      </c>
      <c r="U153" s="144" t="s">
        <v>2351</v>
      </c>
      <c r="V153" s="145">
        <v>54</v>
      </c>
      <c r="W153" s="145">
        <v>36</v>
      </c>
      <c r="X153" s="145">
        <v>214</v>
      </c>
      <c r="Z153" s="144" t="s">
        <v>2366</v>
      </c>
      <c r="AA153" s="145">
        <v>54</v>
      </c>
      <c r="AB153" s="145">
        <v>36</v>
      </c>
      <c r="AC153" s="145">
        <v>392</v>
      </c>
    </row>
    <row r="154" spans="1:29" ht="15.75" thickBot="1">
      <c r="A154" s="144" t="s">
        <v>2367</v>
      </c>
      <c r="B154" s="145">
        <v>63</v>
      </c>
      <c r="C154" s="145">
        <v>42</v>
      </c>
      <c r="D154" s="145">
        <v>304</v>
      </c>
      <c r="E154" s="9"/>
      <c r="P154" s="144" t="s">
        <v>2368</v>
      </c>
      <c r="Q154" s="145">
        <v>30</v>
      </c>
      <c r="R154" s="145">
        <v>20</v>
      </c>
      <c r="S154" s="145">
        <v>105</v>
      </c>
      <c r="U154" s="144" t="s">
        <v>2368</v>
      </c>
      <c r="V154" s="145">
        <v>38</v>
      </c>
      <c r="W154" s="145">
        <v>25</v>
      </c>
      <c r="X154" s="145">
        <v>90</v>
      </c>
      <c r="Z154" s="144" t="s">
        <v>2367</v>
      </c>
      <c r="AA154" s="145">
        <v>63</v>
      </c>
      <c r="AB154" s="145">
        <v>42</v>
      </c>
      <c r="AC154" s="145">
        <v>304</v>
      </c>
    </row>
    <row r="155" spans="1:29" ht="15.75" thickBot="1">
      <c r="A155" s="144" t="s">
        <v>2351</v>
      </c>
      <c r="B155" s="145">
        <v>54</v>
      </c>
      <c r="C155" s="145">
        <v>36</v>
      </c>
      <c r="D155" s="145">
        <v>214</v>
      </c>
      <c r="E155" s="9"/>
      <c r="P155" s="144" t="s">
        <v>2369</v>
      </c>
      <c r="Q155" s="145">
        <v>45</v>
      </c>
      <c r="R155" s="145">
        <v>30</v>
      </c>
      <c r="S155" s="145">
        <v>111</v>
      </c>
      <c r="U155" s="144" t="s">
        <v>2369</v>
      </c>
      <c r="V155" s="145">
        <v>45</v>
      </c>
      <c r="W155" s="145">
        <v>30</v>
      </c>
      <c r="X155" s="145">
        <v>111</v>
      </c>
      <c r="Z155" s="144" t="s">
        <v>2351</v>
      </c>
      <c r="AA155" s="145">
        <v>54</v>
      </c>
      <c r="AB155" s="145">
        <v>36</v>
      </c>
      <c r="AC155" s="145">
        <v>214</v>
      </c>
    </row>
    <row r="156" spans="1:29" ht="15.75" thickBot="1">
      <c r="A156" s="144" t="s">
        <v>2368</v>
      </c>
      <c r="B156" s="145">
        <v>38</v>
      </c>
      <c r="C156" s="145">
        <v>25</v>
      </c>
      <c r="D156" s="145">
        <v>90</v>
      </c>
      <c r="E156" s="9"/>
      <c r="P156" s="144" t="s">
        <v>2370</v>
      </c>
      <c r="Q156" s="145">
        <v>56</v>
      </c>
      <c r="R156" s="145">
        <v>37</v>
      </c>
      <c r="S156" s="145">
        <v>149</v>
      </c>
      <c r="U156" s="144" t="s">
        <v>2370</v>
      </c>
      <c r="V156" s="145">
        <v>56</v>
      </c>
      <c r="W156" s="145">
        <v>37</v>
      </c>
      <c r="X156" s="145">
        <v>149</v>
      </c>
      <c r="Z156" s="144" t="s">
        <v>2368</v>
      </c>
      <c r="AA156" s="145">
        <v>38</v>
      </c>
      <c r="AB156" s="145">
        <v>25</v>
      </c>
      <c r="AC156" s="145">
        <v>90</v>
      </c>
    </row>
    <row r="157" spans="1:29" ht="15.75" thickBot="1">
      <c r="A157" s="144" t="s">
        <v>2369</v>
      </c>
      <c r="B157" s="145">
        <v>33</v>
      </c>
      <c r="C157" s="145">
        <v>22</v>
      </c>
      <c r="D157" s="145">
        <v>108</v>
      </c>
      <c r="E157" s="9"/>
      <c r="P157" s="144" t="s">
        <v>2371</v>
      </c>
      <c r="Q157" s="146">
        <v>51</v>
      </c>
      <c r="R157" s="146">
        <v>34</v>
      </c>
      <c r="S157" s="146">
        <v>219</v>
      </c>
      <c r="U157" s="144" t="s">
        <v>2371</v>
      </c>
      <c r="V157" s="146">
        <v>51</v>
      </c>
      <c r="W157" s="146">
        <v>34</v>
      </c>
      <c r="X157" s="146">
        <v>219</v>
      </c>
      <c r="Z157" s="144" t="s">
        <v>2369</v>
      </c>
      <c r="AA157" s="145">
        <v>33</v>
      </c>
      <c r="AB157" s="145">
        <v>22</v>
      </c>
      <c r="AC157" s="145">
        <v>108</v>
      </c>
    </row>
    <row r="158" spans="1:29" ht="15.75" thickBot="1">
      <c r="A158" s="222" t="s">
        <v>2370</v>
      </c>
      <c r="B158" s="224">
        <v>81</v>
      </c>
      <c r="C158" s="224">
        <v>54</v>
      </c>
      <c r="D158" s="224">
        <v>128</v>
      </c>
      <c r="E158" s="9"/>
      <c r="P158" s="144" t="s">
        <v>2372</v>
      </c>
      <c r="Q158" s="145">
        <v>27</v>
      </c>
      <c r="R158" s="145">
        <v>18</v>
      </c>
      <c r="S158" s="145">
        <v>74</v>
      </c>
      <c r="U158" s="144" t="s">
        <v>2372</v>
      </c>
      <c r="V158" s="145">
        <v>27</v>
      </c>
      <c r="W158" s="145">
        <v>18</v>
      </c>
      <c r="X158" s="145">
        <v>74</v>
      </c>
      <c r="Z158" s="144" t="s">
        <v>2370</v>
      </c>
      <c r="AA158" s="145">
        <v>56</v>
      </c>
      <c r="AB158" s="145">
        <v>37</v>
      </c>
      <c r="AC158" s="145">
        <v>149</v>
      </c>
    </row>
    <row r="159" spans="1:29" ht="15.75" thickBot="1">
      <c r="A159" s="222" t="s">
        <v>2371</v>
      </c>
      <c r="B159" s="223">
        <v>48</v>
      </c>
      <c r="C159" s="223">
        <v>32</v>
      </c>
      <c r="D159" s="223">
        <v>217</v>
      </c>
      <c r="E159" s="9"/>
      <c r="P159" s="144" t="s">
        <v>2373</v>
      </c>
      <c r="Q159" s="145">
        <v>46</v>
      </c>
      <c r="R159" s="145">
        <v>31</v>
      </c>
      <c r="S159" s="145">
        <v>115</v>
      </c>
      <c r="U159" s="144" t="s">
        <v>2373</v>
      </c>
      <c r="V159" s="145">
        <v>46</v>
      </c>
      <c r="W159" s="145">
        <v>31</v>
      </c>
      <c r="X159" s="145">
        <v>115</v>
      </c>
      <c r="Z159" s="144" t="s">
        <v>2371</v>
      </c>
      <c r="AA159" s="146">
        <v>51</v>
      </c>
      <c r="AB159" s="146">
        <v>34</v>
      </c>
      <c r="AC159" s="146">
        <v>219</v>
      </c>
    </row>
    <row r="160" spans="1:29" ht="15.75" thickBot="1">
      <c r="A160" s="222" t="s">
        <v>2372</v>
      </c>
      <c r="B160" s="224">
        <v>35</v>
      </c>
      <c r="C160" s="224">
        <v>24</v>
      </c>
      <c r="D160" s="224">
        <v>80</v>
      </c>
      <c r="E160" s="9"/>
      <c r="P160" s="144" t="s">
        <v>2374</v>
      </c>
      <c r="Q160" s="146">
        <v>62</v>
      </c>
      <c r="R160" s="146">
        <v>41</v>
      </c>
      <c r="S160" s="146">
        <v>215</v>
      </c>
      <c r="U160" s="144" t="s">
        <v>2374</v>
      </c>
      <c r="V160" s="146">
        <v>62</v>
      </c>
      <c r="W160" s="146">
        <v>41</v>
      </c>
      <c r="X160" s="146">
        <v>215</v>
      </c>
      <c r="Z160" s="144" t="s">
        <v>2372</v>
      </c>
      <c r="AA160" s="145">
        <v>27</v>
      </c>
      <c r="AB160" s="145">
        <v>18</v>
      </c>
      <c r="AC160" s="145">
        <v>74</v>
      </c>
    </row>
    <row r="161" spans="1:29" ht="15.75" thickBot="1">
      <c r="A161" s="144" t="s">
        <v>2373</v>
      </c>
      <c r="B161" s="145">
        <v>34</v>
      </c>
      <c r="C161" s="145">
        <v>23</v>
      </c>
      <c r="D161" s="145">
        <v>123</v>
      </c>
      <c r="E161" s="9"/>
      <c r="P161" s="144" t="s">
        <v>2375</v>
      </c>
      <c r="Q161" s="145">
        <v>70</v>
      </c>
      <c r="R161" s="145">
        <v>47</v>
      </c>
      <c r="S161" s="145">
        <v>190</v>
      </c>
      <c r="U161" s="144" t="s">
        <v>2375</v>
      </c>
      <c r="V161" s="145">
        <v>70</v>
      </c>
      <c r="W161" s="145">
        <v>47</v>
      </c>
      <c r="X161" s="145">
        <v>190</v>
      </c>
      <c r="Z161" s="144" t="s">
        <v>2373</v>
      </c>
      <c r="AA161" s="145">
        <v>34</v>
      </c>
      <c r="AB161" s="145">
        <v>23</v>
      </c>
      <c r="AC161" s="145">
        <v>123</v>
      </c>
    </row>
    <row r="162" spans="1:29" ht="26.25" thickBot="1">
      <c r="A162" s="222" t="s">
        <v>2374</v>
      </c>
      <c r="B162" s="223">
        <v>53</v>
      </c>
      <c r="C162" s="223">
        <v>36</v>
      </c>
      <c r="D162" s="223">
        <v>215</v>
      </c>
      <c r="E162" s="9"/>
      <c r="P162" s="144" t="s">
        <v>2376</v>
      </c>
      <c r="Q162" s="145">
        <v>28</v>
      </c>
      <c r="R162" s="145">
        <v>19</v>
      </c>
      <c r="S162" s="145">
        <v>92</v>
      </c>
      <c r="U162" s="144" t="s">
        <v>2376</v>
      </c>
      <c r="V162" s="145">
        <v>28</v>
      </c>
      <c r="W162" s="145">
        <v>19</v>
      </c>
      <c r="X162" s="145">
        <v>92</v>
      </c>
      <c r="Z162" s="144" t="s">
        <v>2374</v>
      </c>
      <c r="AA162" s="146">
        <v>62</v>
      </c>
      <c r="AB162" s="146">
        <v>41</v>
      </c>
      <c r="AC162" s="146">
        <v>215</v>
      </c>
    </row>
    <row r="163" spans="1:29" ht="39" thickBot="1">
      <c r="A163" s="144" t="s">
        <v>2375</v>
      </c>
      <c r="B163" s="145">
        <v>65</v>
      </c>
      <c r="C163" s="145">
        <v>44</v>
      </c>
      <c r="D163" s="145">
        <v>337</v>
      </c>
      <c r="E163" s="9"/>
      <c r="P163" s="144" t="s">
        <v>2377</v>
      </c>
      <c r="Q163" s="146">
        <v>48</v>
      </c>
      <c r="R163" s="146">
        <v>32</v>
      </c>
      <c r="S163" s="146">
        <v>108</v>
      </c>
      <c r="U163" s="144" t="s">
        <v>2377</v>
      </c>
      <c r="V163" s="146">
        <v>48</v>
      </c>
      <c r="W163" s="146">
        <v>32</v>
      </c>
      <c r="X163" s="146">
        <v>108</v>
      </c>
      <c r="Z163" s="144" t="s">
        <v>2375</v>
      </c>
      <c r="AA163" s="145">
        <v>65</v>
      </c>
      <c r="AB163" s="145">
        <v>44</v>
      </c>
      <c r="AC163" s="145">
        <v>337</v>
      </c>
    </row>
    <row r="164" spans="1:29" ht="64.5" thickBot="1">
      <c r="A164" s="144" t="s">
        <v>2376</v>
      </c>
      <c r="B164" s="145">
        <v>28</v>
      </c>
      <c r="C164" s="145">
        <v>19</v>
      </c>
      <c r="D164" s="145">
        <v>92</v>
      </c>
      <c r="E164" s="9"/>
      <c r="P164" s="144" t="s">
        <v>2378</v>
      </c>
      <c r="Q164" s="145">
        <v>24</v>
      </c>
      <c r="R164" s="145">
        <v>16</v>
      </c>
      <c r="S164" s="145">
        <v>71</v>
      </c>
      <c r="U164" s="144" t="s">
        <v>2378</v>
      </c>
      <c r="V164" s="145">
        <v>24</v>
      </c>
      <c r="W164" s="145">
        <v>16</v>
      </c>
      <c r="X164" s="145">
        <v>71</v>
      </c>
      <c r="Z164" s="144" t="s">
        <v>2376</v>
      </c>
      <c r="AA164" s="145">
        <v>28</v>
      </c>
      <c r="AB164" s="145">
        <v>19</v>
      </c>
      <c r="AC164" s="145">
        <v>92</v>
      </c>
    </row>
    <row r="165" spans="1:29" ht="26.25" thickBot="1">
      <c r="A165" s="222" t="s">
        <v>2377</v>
      </c>
      <c r="B165" s="223">
        <v>39</v>
      </c>
      <c r="C165" s="223">
        <v>26</v>
      </c>
      <c r="D165" s="223">
        <v>130</v>
      </c>
      <c r="E165" s="9"/>
      <c r="P165" s="144" t="s">
        <v>2379</v>
      </c>
      <c r="Q165" s="145">
        <v>35</v>
      </c>
      <c r="R165" s="145">
        <v>24</v>
      </c>
      <c r="S165" s="145">
        <v>107</v>
      </c>
      <c r="U165" s="144" t="s">
        <v>2379</v>
      </c>
      <c r="V165" s="145">
        <v>35</v>
      </c>
      <c r="W165" s="145">
        <v>24</v>
      </c>
      <c r="X165" s="145">
        <v>107</v>
      </c>
      <c r="Z165" s="144" t="s">
        <v>2377</v>
      </c>
      <c r="AA165" s="146">
        <v>48</v>
      </c>
      <c r="AB165" s="146">
        <v>32</v>
      </c>
      <c r="AC165" s="146">
        <v>108</v>
      </c>
    </row>
    <row r="166" spans="1:29" ht="15.75" thickBot="1">
      <c r="A166" s="144" t="s">
        <v>2378</v>
      </c>
      <c r="B166" s="145">
        <v>24</v>
      </c>
      <c r="C166" s="145">
        <v>16</v>
      </c>
      <c r="D166" s="145">
        <v>71</v>
      </c>
      <c r="E166" s="9"/>
      <c r="P166" s="144" t="s">
        <v>2380</v>
      </c>
      <c r="Q166" s="145">
        <v>46</v>
      </c>
      <c r="R166" s="145">
        <v>31</v>
      </c>
      <c r="S166" s="145">
        <v>228</v>
      </c>
      <c r="U166" s="144" t="s">
        <v>2380</v>
      </c>
      <c r="V166" s="145">
        <v>51</v>
      </c>
      <c r="W166" s="145">
        <v>34</v>
      </c>
      <c r="X166" s="145">
        <v>170</v>
      </c>
      <c r="Z166" s="144" t="s">
        <v>2378</v>
      </c>
      <c r="AA166" s="145">
        <v>24</v>
      </c>
      <c r="AB166" s="145">
        <v>16</v>
      </c>
      <c r="AC166" s="145">
        <v>71</v>
      </c>
    </row>
    <row r="167" spans="1:29" ht="15.75" thickBot="1">
      <c r="A167" s="144" t="s">
        <v>2379</v>
      </c>
      <c r="B167" s="145">
        <v>46</v>
      </c>
      <c r="C167" s="145">
        <v>31</v>
      </c>
      <c r="D167" s="145">
        <v>191</v>
      </c>
      <c r="E167" s="9"/>
      <c r="P167" s="144" t="s">
        <v>2381</v>
      </c>
      <c r="Q167" s="146">
        <v>56</v>
      </c>
      <c r="R167" s="146">
        <v>37</v>
      </c>
      <c r="S167" s="146">
        <v>241</v>
      </c>
      <c r="U167" s="144" t="s">
        <v>2381</v>
      </c>
      <c r="V167" s="146">
        <v>56</v>
      </c>
      <c r="W167" s="146">
        <v>37</v>
      </c>
      <c r="X167" s="146">
        <v>241</v>
      </c>
      <c r="Z167" s="144" t="s">
        <v>2379</v>
      </c>
      <c r="AA167" s="145">
        <v>46</v>
      </c>
      <c r="AB167" s="145">
        <v>31</v>
      </c>
      <c r="AC167" s="145">
        <v>191</v>
      </c>
    </row>
    <row r="168" spans="1:29" ht="15.75" thickBot="1">
      <c r="A168" s="144" t="s">
        <v>2380</v>
      </c>
      <c r="B168" s="145">
        <v>51</v>
      </c>
      <c r="C168" s="145">
        <v>34</v>
      </c>
      <c r="D168" s="145">
        <v>170</v>
      </c>
      <c r="E168" s="9"/>
      <c r="P168" s="144" t="s">
        <v>2382</v>
      </c>
      <c r="Q168" s="145">
        <v>33</v>
      </c>
      <c r="R168" s="145">
        <v>22</v>
      </c>
      <c r="S168" s="145">
        <v>96</v>
      </c>
      <c r="U168" s="144" t="s">
        <v>2382</v>
      </c>
      <c r="V168" s="145">
        <v>35</v>
      </c>
      <c r="W168" s="145">
        <v>24</v>
      </c>
      <c r="X168" s="145">
        <v>71</v>
      </c>
      <c r="Z168" s="144" t="s">
        <v>2380</v>
      </c>
      <c r="AA168" s="145">
        <v>51</v>
      </c>
      <c r="AB168" s="145">
        <v>34</v>
      </c>
      <c r="AC168" s="145">
        <v>170</v>
      </c>
    </row>
    <row r="169" spans="1:29" ht="15.75" thickBot="1">
      <c r="A169" s="222" t="s">
        <v>2381</v>
      </c>
      <c r="B169" s="223">
        <v>53</v>
      </c>
      <c r="C169" s="223">
        <v>42</v>
      </c>
      <c r="D169" s="223">
        <v>224</v>
      </c>
      <c r="E169" s="9"/>
      <c r="P169" s="144" t="s">
        <v>2383</v>
      </c>
      <c r="Q169" s="145">
        <v>28</v>
      </c>
      <c r="R169" s="145">
        <v>19</v>
      </c>
      <c r="S169" s="145">
        <v>104</v>
      </c>
      <c r="U169" s="144" t="s">
        <v>2383</v>
      </c>
      <c r="V169" s="145">
        <v>28</v>
      </c>
      <c r="W169" s="145">
        <v>19</v>
      </c>
      <c r="X169" s="145">
        <v>104</v>
      </c>
      <c r="Z169" s="144" t="s">
        <v>2381</v>
      </c>
      <c r="AA169" s="146">
        <v>56</v>
      </c>
      <c r="AB169" s="146">
        <v>37</v>
      </c>
      <c r="AC169" s="146">
        <v>241</v>
      </c>
    </row>
    <row r="170" spans="1:29" ht="15.75" thickBot="1">
      <c r="A170" s="144" t="s">
        <v>2382</v>
      </c>
      <c r="B170" s="145">
        <v>35</v>
      </c>
      <c r="C170" s="145">
        <v>24</v>
      </c>
      <c r="D170" s="145">
        <v>71</v>
      </c>
      <c r="E170" s="9"/>
      <c r="P170" s="144" t="s">
        <v>2384</v>
      </c>
      <c r="Q170" s="145">
        <v>35</v>
      </c>
      <c r="R170" s="145">
        <v>24</v>
      </c>
      <c r="S170" s="145">
        <v>76</v>
      </c>
      <c r="U170" s="144" t="s">
        <v>2384</v>
      </c>
      <c r="V170" s="145">
        <v>35</v>
      </c>
      <c r="W170" s="145">
        <v>24</v>
      </c>
      <c r="X170" s="145">
        <v>76</v>
      </c>
      <c r="Z170" s="144" t="s">
        <v>2382</v>
      </c>
      <c r="AA170" s="145">
        <v>35</v>
      </c>
      <c r="AB170" s="145">
        <v>24</v>
      </c>
      <c r="AC170" s="145">
        <v>71</v>
      </c>
    </row>
    <row r="171" spans="1:29" ht="15.75" thickBot="1">
      <c r="A171" s="144" t="s">
        <v>2383</v>
      </c>
      <c r="B171" s="145">
        <v>28</v>
      </c>
      <c r="C171" s="145">
        <v>19</v>
      </c>
      <c r="D171" s="145">
        <v>104</v>
      </c>
      <c r="E171" s="9"/>
      <c r="P171" s="144" t="s">
        <v>2385</v>
      </c>
      <c r="Q171" s="145">
        <v>59</v>
      </c>
      <c r="R171" s="145">
        <v>40</v>
      </c>
      <c r="S171" s="145">
        <v>123</v>
      </c>
      <c r="U171" s="144" t="s">
        <v>2385</v>
      </c>
      <c r="V171" s="145">
        <v>69</v>
      </c>
      <c r="W171" s="145">
        <v>46</v>
      </c>
      <c r="X171" s="145">
        <v>146</v>
      </c>
      <c r="Z171" s="144" t="s">
        <v>2383</v>
      </c>
      <c r="AA171" s="145">
        <v>28</v>
      </c>
      <c r="AB171" s="145">
        <v>19</v>
      </c>
      <c r="AC171" s="145">
        <v>104</v>
      </c>
    </row>
    <row r="172" spans="1:29" ht="15.75" thickBot="1">
      <c r="A172" s="222" t="s">
        <v>2384</v>
      </c>
      <c r="B172" s="224">
        <v>46</v>
      </c>
      <c r="C172" s="224">
        <v>31</v>
      </c>
      <c r="D172" s="224">
        <v>119</v>
      </c>
      <c r="E172" s="9"/>
      <c r="P172" s="144" t="s">
        <v>2386</v>
      </c>
      <c r="Q172" s="145">
        <v>63</v>
      </c>
      <c r="R172" s="145">
        <v>42</v>
      </c>
      <c r="S172" s="145">
        <v>135</v>
      </c>
      <c r="U172" s="144" t="s">
        <v>2386</v>
      </c>
      <c r="V172" s="145">
        <v>63</v>
      </c>
      <c r="W172" s="145">
        <v>42</v>
      </c>
      <c r="X172" s="145">
        <v>135</v>
      </c>
      <c r="Z172" s="144" t="s">
        <v>2384</v>
      </c>
      <c r="AA172" s="145">
        <v>35</v>
      </c>
      <c r="AB172" s="145">
        <v>24</v>
      </c>
      <c r="AC172" s="145">
        <v>76</v>
      </c>
    </row>
    <row r="173" spans="1:29" ht="15.75" thickBot="1">
      <c r="A173" s="144" t="s">
        <v>2385</v>
      </c>
      <c r="B173" s="145">
        <v>69</v>
      </c>
      <c r="C173" s="145">
        <v>46</v>
      </c>
      <c r="D173" s="145">
        <v>146</v>
      </c>
      <c r="E173" s="9"/>
      <c r="P173" s="144" t="s">
        <v>2387</v>
      </c>
      <c r="Q173" s="146">
        <v>56</v>
      </c>
      <c r="R173" s="146">
        <v>37</v>
      </c>
      <c r="S173" s="146">
        <v>190</v>
      </c>
      <c r="U173" s="144" t="s">
        <v>2387</v>
      </c>
      <c r="V173" s="146">
        <v>56</v>
      </c>
      <c r="W173" s="146">
        <v>37</v>
      </c>
      <c r="X173" s="146">
        <v>190</v>
      </c>
      <c r="Z173" s="144" t="s">
        <v>2385</v>
      </c>
      <c r="AA173" s="145">
        <v>69</v>
      </c>
      <c r="AB173" s="145">
        <v>46</v>
      </c>
      <c r="AC173" s="145">
        <v>146</v>
      </c>
    </row>
    <row r="174" spans="1:29" ht="15.75" thickBot="1">
      <c r="A174" s="144" t="s">
        <v>2507</v>
      </c>
      <c r="B174" s="145">
        <v>65</v>
      </c>
      <c r="C174" s="145">
        <v>44</v>
      </c>
      <c r="D174" s="145">
        <v>173</v>
      </c>
      <c r="E174" s="9"/>
      <c r="P174" s="144" t="s">
        <v>2388</v>
      </c>
      <c r="Q174" s="145">
        <v>26</v>
      </c>
      <c r="R174" s="145">
        <v>17</v>
      </c>
      <c r="S174" s="145">
        <v>109</v>
      </c>
      <c r="U174" s="144" t="s">
        <v>2388</v>
      </c>
      <c r="V174" s="145">
        <v>26</v>
      </c>
      <c r="W174" s="145">
        <v>17</v>
      </c>
      <c r="X174" s="145">
        <v>109</v>
      </c>
      <c r="Z174" s="144" t="s">
        <v>2507</v>
      </c>
      <c r="AA174" s="145">
        <v>65</v>
      </c>
      <c r="AB174" s="145">
        <v>44</v>
      </c>
      <c r="AC174" s="145">
        <v>173</v>
      </c>
    </row>
    <row r="175" spans="1:29" ht="15.75" thickBot="1">
      <c r="A175" s="144" t="s">
        <v>2386</v>
      </c>
      <c r="B175" s="145">
        <v>63</v>
      </c>
      <c r="C175" s="145">
        <v>42</v>
      </c>
      <c r="D175" s="145">
        <v>135</v>
      </c>
      <c r="E175" s="9"/>
      <c r="P175" s="144" t="s">
        <v>2389</v>
      </c>
      <c r="Q175" s="145">
        <v>63</v>
      </c>
      <c r="R175" s="145">
        <v>42</v>
      </c>
      <c r="S175" s="145">
        <v>139</v>
      </c>
      <c r="U175" s="144" t="s">
        <v>2389</v>
      </c>
      <c r="V175" s="145">
        <v>63</v>
      </c>
      <c r="W175" s="145">
        <v>42</v>
      </c>
      <c r="X175" s="145">
        <v>139</v>
      </c>
      <c r="Z175" s="144" t="s">
        <v>2386</v>
      </c>
      <c r="AA175" s="145">
        <v>63</v>
      </c>
      <c r="AB175" s="145">
        <v>42</v>
      </c>
      <c r="AC175" s="145">
        <v>135</v>
      </c>
    </row>
    <row r="176" spans="1:29" ht="26.25" thickBot="1">
      <c r="A176" s="222" t="s">
        <v>2387</v>
      </c>
      <c r="B176" s="223">
        <v>57</v>
      </c>
      <c r="C176" s="223">
        <v>38</v>
      </c>
      <c r="D176" s="223">
        <v>234</v>
      </c>
      <c r="E176" s="9"/>
      <c r="P176" s="144" t="s">
        <v>2390</v>
      </c>
      <c r="Q176" s="145">
        <v>34</v>
      </c>
      <c r="R176" s="145">
        <v>23</v>
      </c>
      <c r="S176" s="145">
        <v>87</v>
      </c>
      <c r="U176" s="144" t="s">
        <v>2390</v>
      </c>
      <c r="V176" s="145">
        <v>33</v>
      </c>
      <c r="W176" s="145">
        <v>22</v>
      </c>
      <c r="X176" s="145">
        <v>116</v>
      </c>
      <c r="Z176" s="144" t="s">
        <v>2387</v>
      </c>
      <c r="AA176" s="146">
        <v>56</v>
      </c>
      <c r="AB176" s="146">
        <v>37</v>
      </c>
      <c r="AC176" s="146">
        <v>190</v>
      </c>
    </row>
    <row r="177" spans="1:29" ht="15.75" thickBot="1">
      <c r="A177" s="222" t="s">
        <v>2388</v>
      </c>
      <c r="B177" s="224">
        <v>48</v>
      </c>
      <c r="C177" s="224">
        <v>32</v>
      </c>
      <c r="D177" s="224">
        <v>124</v>
      </c>
      <c r="E177" s="9"/>
      <c r="P177" s="144" t="s">
        <v>2391</v>
      </c>
      <c r="Q177" s="145">
        <v>41</v>
      </c>
      <c r="R177" s="145">
        <v>28</v>
      </c>
      <c r="S177" s="145">
        <v>109</v>
      </c>
      <c r="U177" s="144" t="s">
        <v>2391</v>
      </c>
      <c r="V177" s="145">
        <v>41</v>
      </c>
      <c r="W177" s="145">
        <v>28</v>
      </c>
      <c r="X177" s="145">
        <v>109</v>
      </c>
      <c r="Z177" s="144" t="s">
        <v>2388</v>
      </c>
      <c r="AA177" s="145">
        <v>26</v>
      </c>
      <c r="AB177" s="145">
        <v>17</v>
      </c>
      <c r="AC177" s="145">
        <v>109</v>
      </c>
    </row>
    <row r="178" spans="1:29" ht="15.75" thickBot="1">
      <c r="A178" s="144" t="s">
        <v>2389</v>
      </c>
      <c r="B178" s="145">
        <v>63</v>
      </c>
      <c r="C178" s="145">
        <v>42</v>
      </c>
      <c r="D178" s="145">
        <v>139</v>
      </c>
      <c r="E178" s="9"/>
      <c r="P178" s="144" t="s">
        <v>2392</v>
      </c>
      <c r="Q178" s="145">
        <v>36</v>
      </c>
      <c r="R178" s="145">
        <v>24</v>
      </c>
      <c r="S178" s="145">
        <v>86</v>
      </c>
      <c r="U178" s="144" t="s">
        <v>2392</v>
      </c>
      <c r="V178" s="145">
        <v>36</v>
      </c>
      <c r="W178" s="145">
        <v>24</v>
      </c>
      <c r="X178" s="145">
        <v>86</v>
      </c>
      <c r="Z178" s="144" t="s">
        <v>2389</v>
      </c>
      <c r="AA178" s="145">
        <v>63</v>
      </c>
      <c r="AB178" s="145">
        <v>42</v>
      </c>
      <c r="AC178" s="145">
        <v>139</v>
      </c>
    </row>
    <row r="179" spans="1:29" ht="15.75" thickBot="1">
      <c r="A179" s="144" t="s">
        <v>2390</v>
      </c>
      <c r="B179" s="145">
        <v>33</v>
      </c>
      <c r="C179" s="145">
        <v>22</v>
      </c>
      <c r="D179" s="145">
        <v>116</v>
      </c>
      <c r="E179" s="9"/>
      <c r="P179" s="144" t="s">
        <v>2393</v>
      </c>
      <c r="Q179" s="145">
        <v>52</v>
      </c>
      <c r="R179" s="145">
        <v>35</v>
      </c>
      <c r="S179" s="145">
        <v>170</v>
      </c>
      <c r="U179" s="144" t="s">
        <v>2393</v>
      </c>
      <c r="V179" s="145">
        <v>52</v>
      </c>
      <c r="W179" s="145">
        <v>35</v>
      </c>
      <c r="X179" s="145">
        <v>170</v>
      </c>
      <c r="Z179" s="144" t="s">
        <v>2390</v>
      </c>
      <c r="AA179" s="145">
        <v>33</v>
      </c>
      <c r="AB179" s="145">
        <v>22</v>
      </c>
      <c r="AC179" s="145">
        <v>116</v>
      </c>
    </row>
    <row r="180" spans="1:29" ht="15.75" thickBot="1">
      <c r="A180" s="144" t="s">
        <v>2391</v>
      </c>
      <c r="B180" s="145">
        <v>41</v>
      </c>
      <c r="C180" s="145">
        <v>28</v>
      </c>
      <c r="D180" s="145">
        <v>109</v>
      </c>
      <c r="E180" s="9"/>
      <c r="P180" s="144" t="s">
        <v>2394</v>
      </c>
      <c r="Q180" s="145">
        <v>38</v>
      </c>
      <c r="R180" s="145">
        <v>25</v>
      </c>
      <c r="S180" s="145">
        <v>120</v>
      </c>
      <c r="U180" s="144" t="s">
        <v>2394</v>
      </c>
      <c r="V180" s="145">
        <v>38</v>
      </c>
      <c r="W180" s="145">
        <v>25</v>
      </c>
      <c r="X180" s="145">
        <v>120</v>
      </c>
      <c r="Z180" s="144" t="s">
        <v>2391</v>
      </c>
      <c r="AA180" s="145">
        <v>41</v>
      </c>
      <c r="AB180" s="145">
        <v>28</v>
      </c>
      <c r="AC180" s="145">
        <v>109</v>
      </c>
    </row>
    <row r="181" spans="1:29" ht="15.75" thickBot="1">
      <c r="A181" s="144" t="s">
        <v>2392</v>
      </c>
      <c r="B181" s="145">
        <v>36</v>
      </c>
      <c r="C181" s="145">
        <v>24</v>
      </c>
      <c r="D181" s="145">
        <v>86</v>
      </c>
      <c r="E181" s="9"/>
      <c r="P181" s="144" t="s">
        <v>2395</v>
      </c>
      <c r="Q181" s="145">
        <v>46</v>
      </c>
      <c r="R181" s="145">
        <v>31</v>
      </c>
      <c r="S181" s="145">
        <v>114</v>
      </c>
      <c r="U181" s="144" t="s">
        <v>2395</v>
      </c>
      <c r="V181" s="145">
        <v>46</v>
      </c>
      <c r="W181" s="145">
        <v>31</v>
      </c>
      <c r="X181" s="145">
        <v>114</v>
      </c>
      <c r="Z181" s="144" t="s">
        <v>2392</v>
      </c>
      <c r="AA181" s="145">
        <v>36</v>
      </c>
      <c r="AB181" s="145">
        <v>24</v>
      </c>
      <c r="AC181" s="145">
        <v>86</v>
      </c>
    </row>
    <row r="182" spans="1:29" ht="15.75" thickBot="1">
      <c r="A182" s="144" t="s">
        <v>2393</v>
      </c>
      <c r="B182" s="145">
        <v>70</v>
      </c>
      <c r="C182" s="145">
        <v>47</v>
      </c>
      <c r="D182" s="145">
        <v>200</v>
      </c>
      <c r="E182" s="9"/>
      <c r="P182" s="144" t="s">
        <v>2234</v>
      </c>
      <c r="Q182" s="145">
        <v>42</v>
      </c>
      <c r="R182" s="145">
        <v>28</v>
      </c>
      <c r="S182" s="145">
        <v>129</v>
      </c>
      <c r="U182" s="144" t="s">
        <v>2234</v>
      </c>
      <c r="V182" s="145">
        <v>41</v>
      </c>
      <c r="W182" s="145">
        <v>28</v>
      </c>
      <c r="X182" s="145">
        <v>87</v>
      </c>
      <c r="Z182" s="144" t="s">
        <v>2393</v>
      </c>
      <c r="AA182" s="145">
        <v>70</v>
      </c>
      <c r="AB182" s="145">
        <v>47</v>
      </c>
      <c r="AC182" s="145">
        <v>200</v>
      </c>
    </row>
    <row r="183" spans="1:29" ht="15.75" thickBot="1">
      <c r="A183" s="222" t="s">
        <v>2394</v>
      </c>
      <c r="B183" s="224">
        <v>42</v>
      </c>
      <c r="C183" s="224">
        <v>28</v>
      </c>
      <c r="D183" s="224">
        <v>141</v>
      </c>
      <c r="E183" s="9"/>
      <c r="P183" s="144" t="s">
        <v>2396</v>
      </c>
      <c r="Q183" s="145">
        <v>63</v>
      </c>
      <c r="R183" s="145">
        <v>42</v>
      </c>
      <c r="S183" s="145">
        <v>102</v>
      </c>
      <c r="U183" s="144" t="s">
        <v>2396</v>
      </c>
      <c r="V183" s="145">
        <v>63</v>
      </c>
      <c r="W183" s="145">
        <v>42</v>
      </c>
      <c r="X183" s="145">
        <v>102</v>
      </c>
      <c r="Z183" s="144" t="s">
        <v>2394</v>
      </c>
      <c r="AA183" s="145">
        <v>38</v>
      </c>
      <c r="AB183" s="145">
        <v>25</v>
      </c>
      <c r="AC183" s="145">
        <v>120</v>
      </c>
    </row>
    <row r="184" spans="1:29" ht="15.75" thickBot="1">
      <c r="A184" s="222" t="s">
        <v>2395</v>
      </c>
      <c r="B184" s="224">
        <v>59</v>
      </c>
      <c r="C184" s="224">
        <v>40</v>
      </c>
      <c r="D184" s="224">
        <v>191</v>
      </c>
      <c r="E184" s="9"/>
      <c r="P184" s="144" t="s">
        <v>2397</v>
      </c>
      <c r="Q184" s="145">
        <v>35</v>
      </c>
      <c r="R184" s="145">
        <v>24</v>
      </c>
      <c r="S184" s="145">
        <v>86</v>
      </c>
      <c r="U184" s="144" t="s">
        <v>2397</v>
      </c>
      <c r="V184" s="145">
        <v>35</v>
      </c>
      <c r="W184" s="145">
        <v>24</v>
      </c>
      <c r="X184" s="145">
        <v>86</v>
      </c>
      <c r="Z184" s="144" t="s">
        <v>2395</v>
      </c>
      <c r="AA184" s="145">
        <v>46</v>
      </c>
      <c r="AB184" s="145">
        <v>31</v>
      </c>
      <c r="AC184" s="145">
        <v>114</v>
      </c>
    </row>
    <row r="185" spans="1:29" ht="15.75" thickBot="1">
      <c r="A185" s="144" t="s">
        <v>2234</v>
      </c>
      <c r="B185" s="145">
        <v>41</v>
      </c>
      <c r="C185" s="145">
        <v>28</v>
      </c>
      <c r="D185" s="145">
        <v>87</v>
      </c>
      <c r="E185" s="9"/>
      <c r="P185" s="144" t="s">
        <v>2398</v>
      </c>
      <c r="Q185" s="145">
        <v>54</v>
      </c>
      <c r="R185" s="145">
        <v>36</v>
      </c>
      <c r="S185" s="145">
        <v>220</v>
      </c>
      <c r="U185" s="144" t="s">
        <v>2398</v>
      </c>
      <c r="V185" s="145">
        <v>44</v>
      </c>
      <c r="W185" s="145">
        <v>29</v>
      </c>
      <c r="X185" s="145">
        <v>172</v>
      </c>
      <c r="Z185" s="144" t="s">
        <v>2234</v>
      </c>
      <c r="AA185" s="145">
        <v>41</v>
      </c>
      <c r="AB185" s="145">
        <v>28</v>
      </c>
      <c r="AC185" s="145">
        <v>87</v>
      </c>
    </row>
    <row r="186" spans="1:29" ht="26.25" thickBot="1">
      <c r="A186" s="222" t="s">
        <v>2396</v>
      </c>
      <c r="B186" s="224">
        <v>45</v>
      </c>
      <c r="C186" s="224">
        <v>30</v>
      </c>
      <c r="D186" s="224">
        <v>112</v>
      </c>
      <c r="E186" s="9"/>
      <c r="P186" s="144" t="s">
        <v>2236</v>
      </c>
      <c r="Q186" s="145">
        <v>29</v>
      </c>
      <c r="R186" s="145">
        <v>20</v>
      </c>
      <c r="S186" s="145">
        <v>95</v>
      </c>
      <c r="U186" s="144" t="s">
        <v>2236</v>
      </c>
      <c r="V186" s="145">
        <v>29</v>
      </c>
      <c r="W186" s="145">
        <v>20</v>
      </c>
      <c r="X186" s="145">
        <v>95</v>
      </c>
      <c r="Z186" s="144" t="s">
        <v>2396</v>
      </c>
      <c r="AA186" s="145">
        <v>63</v>
      </c>
      <c r="AB186" s="145">
        <v>42</v>
      </c>
      <c r="AC186" s="145">
        <v>102</v>
      </c>
    </row>
    <row r="187" spans="1:29" ht="15.75" thickBot="1">
      <c r="A187" s="144" t="s">
        <v>2397</v>
      </c>
      <c r="B187" s="145">
        <v>35</v>
      </c>
      <c r="C187" s="145">
        <v>24</v>
      </c>
      <c r="D187" s="145">
        <v>86</v>
      </c>
      <c r="E187" s="9"/>
      <c r="P187" s="144" t="s">
        <v>2399</v>
      </c>
      <c r="Q187" s="145">
        <v>48</v>
      </c>
      <c r="R187" s="145">
        <v>32</v>
      </c>
      <c r="S187" s="145">
        <v>177</v>
      </c>
      <c r="U187" s="144" t="s">
        <v>2399</v>
      </c>
      <c r="V187" s="145">
        <v>48</v>
      </c>
      <c r="W187" s="145">
        <v>32</v>
      </c>
      <c r="X187" s="145">
        <v>177</v>
      </c>
      <c r="Z187" s="144" t="s">
        <v>2397</v>
      </c>
      <c r="AA187" s="145">
        <v>35</v>
      </c>
      <c r="AB187" s="145">
        <v>24</v>
      </c>
      <c r="AC187" s="145">
        <v>86</v>
      </c>
    </row>
    <row r="188" spans="1:29" ht="15.75" thickBot="1">
      <c r="A188" s="144" t="s">
        <v>2398</v>
      </c>
      <c r="B188" s="145">
        <v>44</v>
      </c>
      <c r="C188" s="145">
        <v>29</v>
      </c>
      <c r="D188" s="145">
        <v>172</v>
      </c>
      <c r="E188" s="9"/>
      <c r="P188" s="144" t="s">
        <v>2238</v>
      </c>
      <c r="Q188" s="145">
        <v>52</v>
      </c>
      <c r="R188" s="145">
        <v>35</v>
      </c>
      <c r="S188" s="145">
        <v>187</v>
      </c>
      <c r="U188" s="144" t="s">
        <v>2238</v>
      </c>
      <c r="V188" s="145">
        <v>52</v>
      </c>
      <c r="W188" s="145">
        <v>35</v>
      </c>
      <c r="X188" s="145">
        <v>187</v>
      </c>
      <c r="Z188" s="144" t="s">
        <v>2398</v>
      </c>
      <c r="AA188" s="145">
        <v>44</v>
      </c>
      <c r="AB188" s="145">
        <v>29</v>
      </c>
      <c r="AC188" s="145">
        <v>172</v>
      </c>
    </row>
    <row r="189" spans="1:29" ht="15.75" thickBot="1">
      <c r="A189" s="144" t="s">
        <v>2236</v>
      </c>
      <c r="B189" s="145">
        <v>29</v>
      </c>
      <c r="C189" s="145">
        <v>20</v>
      </c>
      <c r="D189" s="145">
        <v>95</v>
      </c>
      <c r="E189" s="9"/>
      <c r="P189" s="144" t="s">
        <v>2240</v>
      </c>
      <c r="Q189" s="145">
        <v>52</v>
      </c>
      <c r="R189" s="145">
        <v>35</v>
      </c>
      <c r="S189" s="145">
        <v>187</v>
      </c>
      <c r="U189" s="144" t="s">
        <v>2240</v>
      </c>
      <c r="V189" s="145">
        <v>52</v>
      </c>
      <c r="W189" s="145">
        <v>35</v>
      </c>
      <c r="X189" s="145">
        <v>187</v>
      </c>
      <c r="Z189" s="144" t="s">
        <v>2236</v>
      </c>
      <c r="AA189" s="145">
        <v>29</v>
      </c>
      <c r="AB189" s="145">
        <v>20</v>
      </c>
      <c r="AC189" s="145">
        <v>95</v>
      </c>
    </row>
    <row r="190" spans="1:29" ht="15.75" thickBot="1">
      <c r="A190" s="222" t="s">
        <v>2399</v>
      </c>
      <c r="B190" s="224">
        <v>40</v>
      </c>
      <c r="C190" s="224">
        <v>27</v>
      </c>
      <c r="D190" s="224">
        <v>337</v>
      </c>
      <c r="E190" s="9"/>
      <c r="P190" s="144" t="s">
        <v>2400</v>
      </c>
      <c r="Q190" s="145">
        <v>32</v>
      </c>
      <c r="R190" s="145">
        <v>21</v>
      </c>
      <c r="S190" s="145">
        <v>85</v>
      </c>
      <c r="U190" s="144" t="s">
        <v>2400</v>
      </c>
      <c r="V190" s="145">
        <v>23</v>
      </c>
      <c r="W190" s="145">
        <v>16</v>
      </c>
      <c r="X190" s="145">
        <v>92</v>
      </c>
      <c r="Z190" s="144" t="s">
        <v>2399</v>
      </c>
      <c r="AA190" s="145">
        <v>48</v>
      </c>
      <c r="AB190" s="145">
        <v>32</v>
      </c>
      <c r="AC190" s="145">
        <v>177</v>
      </c>
    </row>
    <row r="191" spans="1:29" ht="26.25" thickBot="1">
      <c r="A191" s="144" t="s">
        <v>2238</v>
      </c>
      <c r="B191" s="145">
        <v>52</v>
      </c>
      <c r="C191" s="145">
        <v>35</v>
      </c>
      <c r="D191" s="145">
        <v>187</v>
      </c>
      <c r="E191" s="9"/>
      <c r="P191" s="144" t="s">
        <v>2401</v>
      </c>
      <c r="Q191" s="145">
        <v>35</v>
      </c>
      <c r="R191" s="145">
        <v>24</v>
      </c>
      <c r="S191" s="145">
        <v>86</v>
      </c>
      <c r="U191" s="144" t="s">
        <v>2401</v>
      </c>
      <c r="V191" s="145">
        <v>35</v>
      </c>
      <c r="W191" s="145">
        <v>24</v>
      </c>
      <c r="X191" s="145">
        <v>86</v>
      </c>
      <c r="Z191" s="144" t="s">
        <v>2238</v>
      </c>
      <c r="AA191" s="145">
        <v>52</v>
      </c>
      <c r="AB191" s="145">
        <v>35</v>
      </c>
      <c r="AC191" s="145">
        <v>187</v>
      </c>
    </row>
    <row r="192" spans="1:29" ht="15.75" thickBot="1">
      <c r="A192" s="144" t="s">
        <v>2240</v>
      </c>
      <c r="B192" s="145">
        <v>52</v>
      </c>
      <c r="C192" s="145">
        <v>35</v>
      </c>
      <c r="D192" s="145">
        <v>187</v>
      </c>
      <c r="E192" s="9"/>
      <c r="P192" s="144" t="s">
        <v>2402</v>
      </c>
      <c r="Q192" s="145">
        <v>38</v>
      </c>
      <c r="R192" s="145">
        <v>25</v>
      </c>
      <c r="S192" s="145">
        <v>146</v>
      </c>
      <c r="U192" s="144" t="s">
        <v>2402</v>
      </c>
      <c r="V192" s="145">
        <v>51</v>
      </c>
      <c r="W192" s="145">
        <v>34</v>
      </c>
      <c r="X192" s="145">
        <v>208</v>
      </c>
      <c r="Z192" s="144" t="s">
        <v>2240</v>
      </c>
      <c r="AA192" s="145">
        <v>52</v>
      </c>
      <c r="AB192" s="145">
        <v>35</v>
      </c>
      <c r="AC192" s="145">
        <v>187</v>
      </c>
    </row>
    <row r="193" spans="1:29" ht="15.75" thickBot="1">
      <c r="A193" s="144" t="s">
        <v>2400</v>
      </c>
      <c r="B193" s="145">
        <v>23</v>
      </c>
      <c r="C193" s="145">
        <v>16</v>
      </c>
      <c r="D193" s="145">
        <v>92</v>
      </c>
      <c r="E193" s="9"/>
      <c r="P193" s="144" t="s">
        <v>2403</v>
      </c>
      <c r="Q193" s="145">
        <v>35</v>
      </c>
      <c r="R193" s="145">
        <v>24</v>
      </c>
      <c r="S193" s="145">
        <v>155</v>
      </c>
      <c r="U193" s="144" t="s">
        <v>2403</v>
      </c>
      <c r="V193" s="145">
        <v>35</v>
      </c>
      <c r="W193" s="145">
        <v>24</v>
      </c>
      <c r="X193" s="145">
        <v>155</v>
      </c>
      <c r="Z193" s="144" t="s">
        <v>2400</v>
      </c>
      <c r="AA193" s="145">
        <v>23</v>
      </c>
      <c r="AB193" s="145">
        <v>16</v>
      </c>
      <c r="AC193" s="145">
        <v>92</v>
      </c>
    </row>
    <row r="194" spans="1:29" ht="15.75" thickBot="1">
      <c r="A194" s="144" t="s">
        <v>2401</v>
      </c>
      <c r="B194" s="145">
        <v>35</v>
      </c>
      <c r="C194" s="145">
        <v>24</v>
      </c>
      <c r="D194" s="145">
        <v>86</v>
      </c>
      <c r="E194" s="9"/>
      <c r="P194" s="144" t="s">
        <v>2404</v>
      </c>
      <c r="Q194" s="145">
        <v>30</v>
      </c>
      <c r="R194" s="145">
        <v>20</v>
      </c>
      <c r="S194" s="145">
        <v>112</v>
      </c>
      <c r="U194" s="144" t="s">
        <v>2404</v>
      </c>
      <c r="V194" s="145">
        <v>30</v>
      </c>
      <c r="W194" s="145">
        <v>20</v>
      </c>
      <c r="X194" s="145">
        <v>112</v>
      </c>
      <c r="Z194" s="144" t="s">
        <v>2401</v>
      </c>
      <c r="AA194" s="145">
        <v>35</v>
      </c>
      <c r="AB194" s="145">
        <v>24</v>
      </c>
      <c r="AC194" s="145">
        <v>86</v>
      </c>
    </row>
    <row r="195" spans="1:29" ht="15.75" thickBot="1">
      <c r="A195" s="144" t="s">
        <v>2402</v>
      </c>
      <c r="B195" s="145">
        <v>51</v>
      </c>
      <c r="C195" s="145">
        <v>34</v>
      </c>
      <c r="D195" s="145">
        <v>208</v>
      </c>
      <c r="E195" s="9"/>
      <c r="P195" s="144" t="s">
        <v>2405</v>
      </c>
      <c r="Q195" s="146">
        <v>36</v>
      </c>
      <c r="R195" s="146">
        <v>24</v>
      </c>
      <c r="S195" s="146">
        <v>126</v>
      </c>
      <c r="U195" s="144" t="s">
        <v>2405</v>
      </c>
      <c r="V195" s="146">
        <v>36</v>
      </c>
      <c r="W195" s="146">
        <v>24</v>
      </c>
      <c r="X195" s="146">
        <v>126</v>
      </c>
      <c r="Z195" s="144" t="s">
        <v>2402</v>
      </c>
      <c r="AA195" s="145">
        <v>51</v>
      </c>
      <c r="AB195" s="145">
        <v>34</v>
      </c>
      <c r="AC195" s="145">
        <v>208</v>
      </c>
    </row>
    <row r="196" spans="1:29" ht="15.75" thickBot="1">
      <c r="A196" s="144" t="s">
        <v>2403</v>
      </c>
      <c r="B196" s="145">
        <v>23</v>
      </c>
      <c r="C196" s="145">
        <v>16</v>
      </c>
      <c r="D196" s="145">
        <v>103</v>
      </c>
      <c r="E196" s="9"/>
      <c r="P196" s="144" t="s">
        <v>2406</v>
      </c>
      <c r="Q196" s="145">
        <v>56</v>
      </c>
      <c r="R196" s="145">
        <v>37</v>
      </c>
      <c r="S196" s="145">
        <v>153</v>
      </c>
      <c r="U196" s="144" t="s">
        <v>2406</v>
      </c>
      <c r="V196" s="145">
        <v>58</v>
      </c>
      <c r="W196" s="145">
        <v>39</v>
      </c>
      <c r="X196" s="145">
        <v>148</v>
      </c>
      <c r="Z196" s="144" t="s">
        <v>2403</v>
      </c>
      <c r="AA196" s="145">
        <v>23</v>
      </c>
      <c r="AB196" s="145">
        <v>16</v>
      </c>
      <c r="AC196" s="145">
        <v>103</v>
      </c>
    </row>
    <row r="197" spans="1:29" ht="15.75" thickBot="1">
      <c r="A197" s="222" t="s">
        <v>2404</v>
      </c>
      <c r="B197" s="224">
        <v>28</v>
      </c>
      <c r="C197" s="224">
        <v>19</v>
      </c>
      <c r="D197" s="224">
        <v>146</v>
      </c>
      <c r="E197" s="9"/>
      <c r="P197" s="144" t="s">
        <v>2407</v>
      </c>
      <c r="Q197" s="145">
        <v>46</v>
      </c>
      <c r="R197" s="145">
        <v>31</v>
      </c>
      <c r="S197" s="145">
        <v>105</v>
      </c>
      <c r="U197" s="144" t="s">
        <v>2407</v>
      </c>
      <c r="V197" s="145">
        <v>46</v>
      </c>
      <c r="W197" s="145">
        <v>31</v>
      </c>
      <c r="X197" s="145">
        <v>105</v>
      </c>
      <c r="Z197" s="144" t="s">
        <v>2404</v>
      </c>
      <c r="AA197" s="145">
        <v>30</v>
      </c>
      <c r="AB197" s="145">
        <v>20</v>
      </c>
      <c r="AC197" s="145">
        <v>112</v>
      </c>
    </row>
    <row r="198" spans="1:29" ht="15.75" thickBot="1">
      <c r="A198" s="222" t="s">
        <v>2405</v>
      </c>
      <c r="B198" s="223">
        <v>33</v>
      </c>
      <c r="C198" s="223">
        <v>22</v>
      </c>
      <c r="D198" s="223">
        <v>125</v>
      </c>
      <c r="E198" s="9"/>
      <c r="P198" s="144" t="s">
        <v>2242</v>
      </c>
      <c r="Q198" s="145">
        <v>47</v>
      </c>
      <c r="R198" s="145">
        <v>32</v>
      </c>
      <c r="S198" s="145">
        <v>122</v>
      </c>
      <c r="U198" s="144" t="s">
        <v>2242</v>
      </c>
      <c r="V198" s="145">
        <v>47</v>
      </c>
      <c r="W198" s="145">
        <v>32</v>
      </c>
      <c r="X198" s="145">
        <v>122</v>
      </c>
      <c r="Z198" s="144" t="s">
        <v>2405</v>
      </c>
      <c r="AA198" s="146">
        <v>36</v>
      </c>
      <c r="AB198" s="146">
        <v>24</v>
      </c>
      <c r="AC198" s="146">
        <v>126</v>
      </c>
    </row>
    <row r="199" spans="1:29" ht="15.75" thickBot="1">
      <c r="A199" s="144" t="s">
        <v>2406</v>
      </c>
      <c r="B199" s="145">
        <v>58</v>
      </c>
      <c r="C199" s="145">
        <v>39</v>
      </c>
      <c r="D199" s="145">
        <v>148</v>
      </c>
      <c r="E199" s="9"/>
      <c r="P199" s="144" t="s">
        <v>2408</v>
      </c>
      <c r="Q199" s="146">
        <v>42</v>
      </c>
      <c r="R199" s="145">
        <v>28</v>
      </c>
      <c r="S199" s="146">
        <v>131</v>
      </c>
      <c r="U199" s="144" t="s">
        <v>2408</v>
      </c>
      <c r="V199" s="146">
        <v>42</v>
      </c>
      <c r="W199" s="145">
        <v>28</v>
      </c>
      <c r="X199" s="146">
        <v>131</v>
      </c>
      <c r="Z199" s="144" t="s">
        <v>2406</v>
      </c>
      <c r="AA199" s="145">
        <v>58</v>
      </c>
      <c r="AB199" s="145">
        <v>39</v>
      </c>
      <c r="AC199" s="145">
        <v>148</v>
      </c>
    </row>
    <row r="200" spans="1:29" ht="15.75" thickBot="1">
      <c r="A200" s="144" t="s">
        <v>2407</v>
      </c>
      <c r="B200" s="145">
        <v>46</v>
      </c>
      <c r="C200" s="145">
        <v>31</v>
      </c>
      <c r="D200" s="145">
        <v>105</v>
      </c>
      <c r="E200" s="9"/>
      <c r="P200" s="144" t="s">
        <v>2409</v>
      </c>
      <c r="Q200" s="145">
        <v>46</v>
      </c>
      <c r="R200" s="145">
        <v>31</v>
      </c>
      <c r="S200" s="145">
        <v>182</v>
      </c>
      <c r="U200" s="144" t="s">
        <v>2409</v>
      </c>
      <c r="V200" s="145">
        <v>46</v>
      </c>
      <c r="W200" s="145">
        <v>31</v>
      </c>
      <c r="X200" s="145">
        <v>182</v>
      </c>
      <c r="Z200" s="144" t="s">
        <v>2407</v>
      </c>
      <c r="AA200" s="145">
        <v>46</v>
      </c>
      <c r="AB200" s="145">
        <v>31</v>
      </c>
      <c r="AC200" s="145">
        <v>105</v>
      </c>
    </row>
    <row r="201" spans="1:29" ht="15.75" thickBot="1">
      <c r="A201" s="222" t="s">
        <v>2242</v>
      </c>
      <c r="B201" s="224">
        <v>58</v>
      </c>
      <c r="C201" s="224">
        <v>39</v>
      </c>
      <c r="D201" s="224">
        <v>167</v>
      </c>
      <c r="E201" s="9"/>
      <c r="P201" s="144" t="s">
        <v>2243</v>
      </c>
      <c r="Q201" s="145">
        <v>80</v>
      </c>
      <c r="R201" s="145">
        <v>53</v>
      </c>
      <c r="S201" s="145">
        <v>182</v>
      </c>
      <c r="U201" s="144" t="s">
        <v>2243</v>
      </c>
      <c r="V201" s="145">
        <v>75</v>
      </c>
      <c r="W201" s="145">
        <v>50</v>
      </c>
      <c r="X201" s="145">
        <v>139</v>
      </c>
      <c r="Z201" s="144" t="s">
        <v>2242</v>
      </c>
      <c r="AA201" s="145">
        <v>47</v>
      </c>
      <c r="AB201" s="145">
        <v>32</v>
      </c>
      <c r="AC201" s="145">
        <v>122</v>
      </c>
    </row>
    <row r="202" spans="1:29" ht="15.75" thickBot="1">
      <c r="A202" s="144" t="s">
        <v>2408</v>
      </c>
      <c r="B202" s="146">
        <v>42</v>
      </c>
      <c r="C202" s="145">
        <v>28</v>
      </c>
      <c r="D202" s="146">
        <v>131</v>
      </c>
      <c r="E202" s="9"/>
      <c r="P202" s="144" t="s">
        <v>2244</v>
      </c>
      <c r="Q202" s="145">
        <v>40</v>
      </c>
      <c r="R202" s="145">
        <v>27</v>
      </c>
      <c r="S202" s="145">
        <v>108</v>
      </c>
      <c r="U202" s="144" t="s">
        <v>2244</v>
      </c>
      <c r="V202" s="145">
        <v>50</v>
      </c>
      <c r="W202" s="145">
        <v>33</v>
      </c>
      <c r="X202" s="145">
        <v>117</v>
      </c>
      <c r="Z202" s="144" t="s">
        <v>2408</v>
      </c>
      <c r="AA202" s="146">
        <v>42</v>
      </c>
      <c r="AB202" s="145">
        <v>28</v>
      </c>
      <c r="AC202" s="146">
        <v>131</v>
      </c>
    </row>
    <row r="203" spans="1:29" ht="15.75" thickBot="1">
      <c r="A203" s="222" t="s">
        <v>2409</v>
      </c>
      <c r="B203" s="224">
        <v>52</v>
      </c>
      <c r="C203" s="224">
        <v>35</v>
      </c>
      <c r="D203" s="224">
        <v>202</v>
      </c>
      <c r="E203" s="9"/>
      <c r="P203" s="144" t="s">
        <v>2410</v>
      </c>
      <c r="Q203" s="145">
        <v>64</v>
      </c>
      <c r="R203" s="145">
        <v>43</v>
      </c>
      <c r="S203" s="145">
        <v>141</v>
      </c>
      <c r="U203" s="144" t="s">
        <v>2410</v>
      </c>
      <c r="V203" s="145">
        <v>64</v>
      </c>
      <c r="W203" s="145">
        <v>43</v>
      </c>
      <c r="X203" s="145">
        <v>141</v>
      </c>
      <c r="Z203" s="144" t="s">
        <v>2409</v>
      </c>
      <c r="AA203" s="145">
        <v>46</v>
      </c>
      <c r="AB203" s="145">
        <v>31</v>
      </c>
      <c r="AC203" s="145">
        <v>182</v>
      </c>
    </row>
    <row r="204" spans="1:29" ht="26.25" thickBot="1">
      <c r="A204" s="144" t="s">
        <v>2501</v>
      </c>
      <c r="B204" s="145">
        <v>27</v>
      </c>
      <c r="C204" s="145">
        <v>18</v>
      </c>
      <c r="D204" s="145">
        <v>89</v>
      </c>
      <c r="E204" s="9"/>
      <c r="P204" s="144" t="s">
        <v>2411</v>
      </c>
      <c r="Q204" s="145">
        <v>34</v>
      </c>
      <c r="R204" s="145">
        <v>23</v>
      </c>
      <c r="S204" s="145">
        <v>122</v>
      </c>
      <c r="U204" s="144" t="s">
        <v>2411</v>
      </c>
      <c r="V204" s="145">
        <v>34</v>
      </c>
      <c r="W204" s="145">
        <v>23</v>
      </c>
      <c r="X204" s="145">
        <v>122</v>
      </c>
      <c r="Z204" s="144" t="s">
        <v>2501</v>
      </c>
      <c r="AA204" s="145">
        <v>27</v>
      </c>
      <c r="AB204" s="145">
        <v>18</v>
      </c>
      <c r="AC204" s="145">
        <v>89</v>
      </c>
    </row>
    <row r="205" spans="1:29" ht="15.75" thickBot="1">
      <c r="A205" s="144" t="s">
        <v>2243</v>
      </c>
      <c r="B205" s="145">
        <v>75</v>
      </c>
      <c r="C205" s="145">
        <v>50</v>
      </c>
      <c r="D205" s="145">
        <v>139</v>
      </c>
      <c r="E205" s="9"/>
      <c r="P205" s="144" t="s">
        <v>2412</v>
      </c>
      <c r="Q205" s="145">
        <v>23</v>
      </c>
      <c r="R205" s="145">
        <v>16</v>
      </c>
      <c r="S205" s="145">
        <v>238</v>
      </c>
      <c r="U205" s="144" t="s">
        <v>2412</v>
      </c>
      <c r="V205" s="145">
        <v>23</v>
      </c>
      <c r="W205" s="145">
        <v>16</v>
      </c>
      <c r="X205" s="145">
        <v>238</v>
      </c>
      <c r="Z205" s="144" t="s">
        <v>2243</v>
      </c>
      <c r="AA205" s="145">
        <v>75</v>
      </c>
      <c r="AB205" s="145">
        <v>50</v>
      </c>
      <c r="AC205" s="145">
        <v>139</v>
      </c>
    </row>
    <row r="206" spans="1:29" ht="15.75" thickBot="1">
      <c r="A206" s="144" t="s">
        <v>2244</v>
      </c>
      <c r="B206" s="145">
        <v>50</v>
      </c>
      <c r="C206" s="145">
        <v>33</v>
      </c>
      <c r="D206" s="145">
        <v>117</v>
      </c>
      <c r="E206" s="9"/>
      <c r="P206" s="144" t="s">
        <v>2351</v>
      </c>
      <c r="Q206" s="145">
        <v>34</v>
      </c>
      <c r="R206" s="145">
        <v>23</v>
      </c>
      <c r="S206" s="145">
        <v>122</v>
      </c>
      <c r="U206" s="144" t="s">
        <v>2351</v>
      </c>
      <c r="V206" s="145">
        <v>34</v>
      </c>
      <c r="W206" s="145">
        <v>23</v>
      </c>
      <c r="X206" s="145">
        <v>122</v>
      </c>
      <c r="Z206" s="144" t="s">
        <v>2244</v>
      </c>
      <c r="AA206" s="145">
        <v>50</v>
      </c>
      <c r="AB206" s="145">
        <v>33</v>
      </c>
      <c r="AC206" s="145">
        <v>117</v>
      </c>
    </row>
    <row r="207" spans="1:29" ht="15.75" thickBot="1">
      <c r="A207" s="144" t="s">
        <v>2410</v>
      </c>
      <c r="B207" s="145">
        <v>64</v>
      </c>
      <c r="C207" s="145">
        <v>43</v>
      </c>
      <c r="D207" s="145">
        <v>141</v>
      </c>
      <c r="E207" s="9"/>
      <c r="P207" s="144" t="s">
        <v>2413</v>
      </c>
      <c r="Q207" s="145">
        <v>51</v>
      </c>
      <c r="R207" s="145">
        <v>34</v>
      </c>
      <c r="S207" s="145">
        <v>179</v>
      </c>
      <c r="U207" s="144" t="s">
        <v>2413</v>
      </c>
      <c r="V207" s="145">
        <v>51</v>
      </c>
      <c r="W207" s="145">
        <v>34</v>
      </c>
      <c r="X207" s="145">
        <v>179</v>
      </c>
      <c r="Z207" s="144" t="s">
        <v>2410</v>
      </c>
      <c r="AA207" s="145">
        <v>64</v>
      </c>
      <c r="AB207" s="145">
        <v>43</v>
      </c>
      <c r="AC207" s="145">
        <v>141</v>
      </c>
    </row>
    <row r="208" spans="1:29" ht="15.75" thickBot="1">
      <c r="A208" s="222" t="s">
        <v>2411</v>
      </c>
      <c r="B208" s="224">
        <v>41</v>
      </c>
      <c r="C208" s="224">
        <v>28</v>
      </c>
      <c r="D208" s="224">
        <v>199</v>
      </c>
      <c r="E208" s="9"/>
      <c r="P208" s="144" t="s">
        <v>2414</v>
      </c>
      <c r="Q208" s="145">
        <v>41</v>
      </c>
      <c r="R208" s="145">
        <v>28</v>
      </c>
      <c r="S208" s="145">
        <v>82</v>
      </c>
      <c r="U208" s="144" t="s">
        <v>2414</v>
      </c>
      <c r="V208" s="145">
        <v>41</v>
      </c>
      <c r="W208" s="145">
        <v>28</v>
      </c>
      <c r="X208" s="145">
        <v>82</v>
      </c>
      <c r="Z208" s="144" t="s">
        <v>2411</v>
      </c>
      <c r="AA208" s="145">
        <v>34</v>
      </c>
      <c r="AB208" s="145">
        <v>23</v>
      </c>
      <c r="AC208" s="145">
        <v>122</v>
      </c>
    </row>
    <row r="209" spans="1:29" ht="15.75" thickBot="1">
      <c r="A209" s="222" t="s">
        <v>2412</v>
      </c>
      <c r="B209" s="224">
        <v>41</v>
      </c>
      <c r="C209" s="224">
        <v>28</v>
      </c>
      <c r="D209" s="224">
        <v>199</v>
      </c>
      <c r="E209" s="9"/>
      <c r="P209" s="144" t="s">
        <v>2415</v>
      </c>
      <c r="Q209" s="145">
        <v>59</v>
      </c>
      <c r="R209" s="145">
        <v>40</v>
      </c>
      <c r="S209" s="145">
        <v>159</v>
      </c>
      <c r="U209" s="144" t="s">
        <v>2415</v>
      </c>
      <c r="V209" s="145">
        <v>59</v>
      </c>
      <c r="W209" s="145">
        <v>40</v>
      </c>
      <c r="X209" s="145">
        <v>159</v>
      </c>
      <c r="Z209" s="144" t="s">
        <v>2412</v>
      </c>
      <c r="AA209" s="145">
        <v>23</v>
      </c>
      <c r="AB209" s="145">
        <v>16</v>
      </c>
      <c r="AC209" s="145">
        <v>238</v>
      </c>
    </row>
    <row r="210" spans="1:29" ht="15.75" thickBot="1">
      <c r="A210" s="222" t="s">
        <v>2351</v>
      </c>
      <c r="B210" s="224">
        <v>41</v>
      </c>
      <c r="C210" s="224">
        <v>28</v>
      </c>
      <c r="D210" s="224">
        <v>199</v>
      </c>
      <c r="E210" s="9"/>
      <c r="P210" s="144" t="s">
        <v>2416</v>
      </c>
      <c r="Q210" s="145">
        <v>38</v>
      </c>
      <c r="R210" s="145">
        <v>25</v>
      </c>
      <c r="S210" s="145">
        <v>108</v>
      </c>
      <c r="U210" s="144" t="s">
        <v>2416</v>
      </c>
      <c r="V210" s="145">
        <v>39</v>
      </c>
      <c r="W210" s="145">
        <v>26</v>
      </c>
      <c r="X210" s="145">
        <v>124</v>
      </c>
      <c r="Z210" s="144" t="s">
        <v>2351</v>
      </c>
      <c r="AA210" s="145">
        <v>34</v>
      </c>
      <c r="AB210" s="145">
        <v>23</v>
      </c>
      <c r="AC210" s="145">
        <v>122</v>
      </c>
    </row>
    <row r="211" spans="1:29" ht="15.75" thickBot="1">
      <c r="A211" s="144" t="s">
        <v>2413</v>
      </c>
      <c r="B211" s="145">
        <v>51</v>
      </c>
      <c r="C211" s="145">
        <v>34</v>
      </c>
      <c r="D211" s="145">
        <v>193</v>
      </c>
      <c r="E211" s="9"/>
      <c r="P211" s="144" t="s">
        <v>2417</v>
      </c>
      <c r="Q211" s="145">
        <v>34</v>
      </c>
      <c r="R211" s="145">
        <v>23</v>
      </c>
      <c r="S211" s="145">
        <v>143</v>
      </c>
      <c r="U211" s="144" t="s">
        <v>2417</v>
      </c>
      <c r="V211" s="145">
        <v>34</v>
      </c>
      <c r="W211" s="145">
        <v>23</v>
      </c>
      <c r="X211" s="145">
        <v>143</v>
      </c>
      <c r="Z211" s="144" t="s">
        <v>2413</v>
      </c>
      <c r="AA211" s="145">
        <v>51</v>
      </c>
      <c r="AB211" s="145">
        <v>34</v>
      </c>
      <c r="AC211" s="145">
        <v>193</v>
      </c>
    </row>
    <row r="212" spans="1:29" ht="15.75" thickBot="1">
      <c r="A212" s="144" t="s">
        <v>2414</v>
      </c>
      <c r="B212" s="145">
        <v>41</v>
      </c>
      <c r="C212" s="145">
        <v>28</v>
      </c>
      <c r="D212" s="145">
        <v>82</v>
      </c>
      <c r="E212" s="9"/>
      <c r="P212" s="144" t="s">
        <v>2418</v>
      </c>
      <c r="Q212" s="145">
        <v>33</v>
      </c>
      <c r="R212" s="145">
        <v>22</v>
      </c>
      <c r="S212" s="145">
        <v>116</v>
      </c>
      <c r="U212" s="144" t="s">
        <v>2418</v>
      </c>
      <c r="V212" s="145">
        <v>41</v>
      </c>
      <c r="W212" s="145">
        <v>28</v>
      </c>
      <c r="X212" s="145">
        <v>140</v>
      </c>
      <c r="Z212" s="144" t="s">
        <v>2414</v>
      </c>
      <c r="AA212" s="145">
        <v>41</v>
      </c>
      <c r="AB212" s="145">
        <v>28</v>
      </c>
      <c r="AC212" s="145">
        <v>82</v>
      </c>
    </row>
    <row r="213" spans="1:29" ht="26.25" thickBot="1">
      <c r="A213" s="144" t="s">
        <v>2415</v>
      </c>
      <c r="B213" s="145">
        <v>59</v>
      </c>
      <c r="C213" s="145">
        <v>40</v>
      </c>
      <c r="D213" s="145">
        <v>159</v>
      </c>
      <c r="E213" s="9"/>
      <c r="P213" s="144" t="s">
        <v>2419</v>
      </c>
      <c r="Q213" s="145">
        <v>29</v>
      </c>
      <c r="R213" s="145">
        <v>20</v>
      </c>
      <c r="S213" s="145">
        <v>60</v>
      </c>
      <c r="U213" s="144" t="s">
        <v>2419</v>
      </c>
      <c r="V213" s="145">
        <v>29</v>
      </c>
      <c r="W213" s="145">
        <v>20</v>
      </c>
      <c r="X213" s="145">
        <v>60</v>
      </c>
      <c r="Z213" s="144" t="s">
        <v>2415</v>
      </c>
      <c r="AA213" s="145">
        <v>59</v>
      </c>
      <c r="AB213" s="145">
        <v>40</v>
      </c>
      <c r="AC213" s="145">
        <v>159</v>
      </c>
    </row>
    <row r="214" spans="1:29" ht="15.75" thickBot="1">
      <c r="A214" s="144" t="s">
        <v>2416</v>
      </c>
      <c r="B214" s="145">
        <v>39</v>
      </c>
      <c r="C214" s="145">
        <v>26</v>
      </c>
      <c r="D214" s="145">
        <v>124</v>
      </c>
      <c r="E214" s="9"/>
      <c r="P214" s="144" t="s">
        <v>2420</v>
      </c>
      <c r="Q214" s="145">
        <v>33</v>
      </c>
      <c r="R214" s="145">
        <v>22</v>
      </c>
      <c r="S214" s="145">
        <v>117</v>
      </c>
      <c r="U214" s="144" t="s">
        <v>2420</v>
      </c>
      <c r="V214" s="145">
        <v>33</v>
      </c>
      <c r="W214" s="145">
        <v>22</v>
      </c>
      <c r="X214" s="145">
        <v>117</v>
      </c>
      <c r="Z214" s="144" t="s">
        <v>2416</v>
      </c>
      <c r="AA214" s="145">
        <v>39</v>
      </c>
      <c r="AB214" s="145">
        <v>26</v>
      </c>
      <c r="AC214" s="145">
        <v>124</v>
      </c>
    </row>
    <row r="215" spans="1:29" ht="15.75" thickBot="1">
      <c r="A215" s="222" t="s">
        <v>2417</v>
      </c>
      <c r="B215" s="224">
        <v>52</v>
      </c>
      <c r="C215" s="224">
        <v>35</v>
      </c>
      <c r="D215" s="224">
        <v>128</v>
      </c>
      <c r="E215" s="9"/>
      <c r="P215" s="144" t="s">
        <v>2421</v>
      </c>
      <c r="Q215" s="145">
        <v>30</v>
      </c>
      <c r="R215" s="145">
        <v>20</v>
      </c>
      <c r="S215" s="145">
        <v>84</v>
      </c>
      <c r="U215" s="144" t="s">
        <v>2421</v>
      </c>
      <c r="V215" s="145">
        <v>30</v>
      </c>
      <c r="W215" s="145">
        <v>20</v>
      </c>
      <c r="X215" s="145">
        <v>84</v>
      </c>
      <c r="Z215" s="144" t="s">
        <v>2417</v>
      </c>
      <c r="AA215" s="145">
        <v>34</v>
      </c>
      <c r="AB215" s="145">
        <v>23</v>
      </c>
      <c r="AC215" s="145">
        <v>143</v>
      </c>
    </row>
    <row r="216" spans="1:29" ht="15.75" thickBot="1">
      <c r="A216" s="144" t="s">
        <v>2418</v>
      </c>
      <c r="B216" s="145">
        <v>41</v>
      </c>
      <c r="C216" s="145">
        <v>28</v>
      </c>
      <c r="D216" s="145">
        <v>140</v>
      </c>
      <c r="E216" s="9"/>
      <c r="P216" s="144" t="s">
        <v>2422</v>
      </c>
      <c r="Q216" s="145">
        <v>27</v>
      </c>
      <c r="R216" s="145">
        <v>18</v>
      </c>
      <c r="S216" s="145">
        <v>86</v>
      </c>
      <c r="U216" s="144" t="s">
        <v>2422</v>
      </c>
      <c r="V216" s="145">
        <v>27</v>
      </c>
      <c r="W216" s="145">
        <v>18</v>
      </c>
      <c r="X216" s="145">
        <v>86</v>
      </c>
      <c r="Z216" s="144" t="s">
        <v>2418</v>
      </c>
      <c r="AA216" s="145">
        <v>41</v>
      </c>
      <c r="AB216" s="145">
        <v>28</v>
      </c>
      <c r="AC216" s="145">
        <v>140</v>
      </c>
    </row>
    <row r="217" spans="1:29" ht="15.75" thickBot="1">
      <c r="A217" s="144" t="s">
        <v>2419</v>
      </c>
      <c r="B217" s="145">
        <v>29</v>
      </c>
      <c r="C217" s="145">
        <v>20</v>
      </c>
      <c r="D217" s="145">
        <v>60</v>
      </c>
      <c r="E217" s="9"/>
      <c r="P217" s="144" t="s">
        <v>2423</v>
      </c>
      <c r="Q217" s="145">
        <v>29</v>
      </c>
      <c r="R217" s="145">
        <v>20</v>
      </c>
      <c r="S217" s="145">
        <v>109</v>
      </c>
      <c r="U217" s="144" t="s">
        <v>2423</v>
      </c>
      <c r="V217" s="145">
        <v>29</v>
      </c>
      <c r="W217" s="145">
        <v>20</v>
      </c>
      <c r="X217" s="145">
        <v>109</v>
      </c>
      <c r="Z217" s="144" t="s">
        <v>2419</v>
      </c>
      <c r="AA217" s="145">
        <v>29</v>
      </c>
      <c r="AB217" s="145">
        <v>20</v>
      </c>
      <c r="AC217" s="145">
        <v>60</v>
      </c>
    </row>
    <row r="218" spans="1:29" ht="15.75" thickBot="1">
      <c r="A218" s="144" t="s">
        <v>2420</v>
      </c>
      <c r="B218" s="145">
        <v>34</v>
      </c>
      <c r="C218" s="145">
        <v>23</v>
      </c>
      <c r="D218" s="145">
        <v>124</v>
      </c>
      <c r="E218" s="9"/>
      <c r="P218" s="144" t="s">
        <v>2351</v>
      </c>
      <c r="Q218" s="145">
        <v>29</v>
      </c>
      <c r="R218" s="145">
        <v>20</v>
      </c>
      <c r="S218" s="145">
        <v>60</v>
      </c>
      <c r="U218" s="144" t="s">
        <v>2351</v>
      </c>
      <c r="V218" s="145">
        <v>29</v>
      </c>
      <c r="W218" s="145">
        <v>20</v>
      </c>
      <c r="X218" s="145">
        <v>60</v>
      </c>
      <c r="Z218" s="144" t="s">
        <v>2420</v>
      </c>
      <c r="AA218" s="145">
        <v>34</v>
      </c>
      <c r="AB218" s="145">
        <v>23</v>
      </c>
      <c r="AC218" s="145">
        <v>124</v>
      </c>
    </row>
    <row r="219" spans="1:29" ht="15.75" thickBot="1">
      <c r="A219" s="144" t="s">
        <v>2421</v>
      </c>
      <c r="B219" s="145">
        <v>34</v>
      </c>
      <c r="C219" s="145">
        <v>23</v>
      </c>
      <c r="D219" s="145">
        <v>124</v>
      </c>
      <c r="E219" s="9"/>
      <c r="P219" s="144" t="s">
        <v>2256</v>
      </c>
      <c r="Q219" s="145">
        <v>32</v>
      </c>
      <c r="R219" s="145">
        <v>21</v>
      </c>
      <c r="S219" s="145">
        <v>111</v>
      </c>
      <c r="U219" s="144" t="s">
        <v>2256</v>
      </c>
      <c r="V219" s="145">
        <v>32</v>
      </c>
      <c r="W219" s="145">
        <v>21</v>
      </c>
      <c r="X219" s="145">
        <v>111</v>
      </c>
      <c r="Z219" s="144" t="s">
        <v>2421</v>
      </c>
      <c r="AA219" s="145">
        <v>34</v>
      </c>
      <c r="AB219" s="145">
        <v>23</v>
      </c>
      <c r="AC219" s="145">
        <v>124</v>
      </c>
    </row>
    <row r="220" spans="1:29" ht="15.75" thickBot="1">
      <c r="A220" s="144" t="s">
        <v>2422</v>
      </c>
      <c r="B220" s="145">
        <v>34</v>
      </c>
      <c r="C220" s="145">
        <v>23</v>
      </c>
      <c r="D220" s="145">
        <v>124</v>
      </c>
      <c r="E220" s="9"/>
      <c r="P220" s="144" t="s">
        <v>2424</v>
      </c>
      <c r="Q220" s="145">
        <v>44</v>
      </c>
      <c r="R220" s="145">
        <v>29</v>
      </c>
      <c r="S220" s="145">
        <v>117</v>
      </c>
      <c r="U220" s="144" t="s">
        <v>2424</v>
      </c>
      <c r="V220" s="145">
        <v>44</v>
      </c>
      <c r="W220" s="145">
        <v>29</v>
      </c>
      <c r="X220" s="145">
        <v>117</v>
      </c>
      <c r="Z220" s="144" t="s">
        <v>2422</v>
      </c>
      <c r="AA220" s="145">
        <v>34</v>
      </c>
      <c r="AB220" s="145">
        <v>23</v>
      </c>
      <c r="AC220" s="145">
        <v>124</v>
      </c>
    </row>
    <row r="221" spans="1:29" ht="15.75" thickBot="1">
      <c r="A221" s="144" t="s">
        <v>2423</v>
      </c>
      <c r="B221" s="145">
        <v>40</v>
      </c>
      <c r="C221" s="145">
        <v>27</v>
      </c>
      <c r="D221" s="145">
        <v>143</v>
      </c>
      <c r="E221" s="9"/>
      <c r="P221" s="144" t="s">
        <v>2425</v>
      </c>
      <c r="Q221" s="146">
        <v>27</v>
      </c>
      <c r="R221" s="146">
        <v>18</v>
      </c>
      <c r="S221" s="146">
        <v>89</v>
      </c>
      <c r="U221" s="144" t="s">
        <v>2425</v>
      </c>
      <c r="V221" s="146">
        <v>27</v>
      </c>
      <c r="W221" s="146">
        <v>18</v>
      </c>
      <c r="X221" s="146">
        <v>89</v>
      </c>
      <c r="Z221" s="144" t="s">
        <v>2423</v>
      </c>
      <c r="AA221" s="145">
        <v>40</v>
      </c>
      <c r="AB221" s="145">
        <v>27</v>
      </c>
      <c r="AC221" s="145">
        <v>143</v>
      </c>
    </row>
    <row r="222" spans="1:29" ht="15.75" thickBot="1">
      <c r="A222" s="144" t="s">
        <v>2351</v>
      </c>
      <c r="B222" s="145">
        <v>34</v>
      </c>
      <c r="C222" s="145">
        <v>23</v>
      </c>
      <c r="D222" s="145">
        <v>124</v>
      </c>
      <c r="E222" s="9"/>
      <c r="P222" s="144" t="s">
        <v>2426</v>
      </c>
      <c r="Q222" s="145">
        <v>32</v>
      </c>
      <c r="R222" s="145">
        <v>21</v>
      </c>
      <c r="S222" s="146">
        <v>92</v>
      </c>
      <c r="U222" s="144" t="s">
        <v>2426</v>
      </c>
      <c r="V222" s="145">
        <v>32</v>
      </c>
      <c r="W222" s="145">
        <v>21</v>
      </c>
      <c r="X222" s="146">
        <v>92</v>
      </c>
      <c r="Z222" s="144" t="s">
        <v>2351</v>
      </c>
      <c r="AA222" s="145">
        <v>34</v>
      </c>
      <c r="AB222" s="145">
        <v>23</v>
      </c>
      <c r="AC222" s="145">
        <v>124</v>
      </c>
    </row>
    <row r="223" spans="1:29" ht="15.75" thickBot="1">
      <c r="A223" s="144" t="s">
        <v>2256</v>
      </c>
      <c r="B223" s="145">
        <v>32</v>
      </c>
      <c r="C223" s="145">
        <v>21</v>
      </c>
      <c r="D223" s="145">
        <v>111</v>
      </c>
      <c r="E223" s="9"/>
      <c r="P223" s="147" t="s">
        <v>2427</v>
      </c>
      <c r="Q223" s="146">
        <v>27</v>
      </c>
      <c r="R223" s="146">
        <v>18</v>
      </c>
      <c r="S223" s="146">
        <v>89</v>
      </c>
      <c r="U223" s="147" t="s">
        <v>2427</v>
      </c>
      <c r="V223" s="146">
        <v>27</v>
      </c>
      <c r="W223" s="146">
        <v>18</v>
      </c>
      <c r="X223" s="146">
        <v>89</v>
      </c>
      <c r="Z223" s="144" t="s">
        <v>2256</v>
      </c>
      <c r="AA223" s="145">
        <v>32</v>
      </c>
      <c r="AB223" s="145">
        <v>21</v>
      </c>
      <c r="AC223" s="145">
        <v>111</v>
      </c>
    </row>
    <row r="224" spans="1:29" ht="15.75" thickBot="1">
      <c r="A224" s="144" t="s">
        <v>2424</v>
      </c>
      <c r="B224" s="145">
        <v>44</v>
      </c>
      <c r="C224" s="145">
        <v>29</v>
      </c>
      <c r="D224" s="145">
        <v>117</v>
      </c>
      <c r="E224" s="9"/>
      <c r="P224" s="144" t="s">
        <v>2428</v>
      </c>
      <c r="Q224" s="145">
        <v>24</v>
      </c>
      <c r="R224" s="145">
        <v>16</v>
      </c>
      <c r="S224" s="145">
        <v>58</v>
      </c>
      <c r="U224" s="144" t="s">
        <v>2428</v>
      </c>
      <c r="V224" s="145">
        <v>24</v>
      </c>
      <c r="W224" s="145">
        <v>16</v>
      </c>
      <c r="X224" s="145">
        <v>58</v>
      </c>
      <c r="Z224" s="144" t="s">
        <v>2424</v>
      </c>
      <c r="AA224" s="145">
        <v>44</v>
      </c>
      <c r="AB224" s="145">
        <v>29</v>
      </c>
      <c r="AC224" s="145">
        <v>117</v>
      </c>
    </row>
    <row r="225" spans="1:29" ht="15.75" thickBot="1">
      <c r="A225" s="222" t="s">
        <v>2425</v>
      </c>
      <c r="B225" s="223">
        <v>38</v>
      </c>
      <c r="C225" s="223">
        <v>25</v>
      </c>
      <c r="D225" s="223">
        <v>103</v>
      </c>
      <c r="E225" s="9"/>
      <c r="P225" s="144" t="s">
        <v>2429</v>
      </c>
      <c r="Q225" s="145">
        <v>28</v>
      </c>
      <c r="R225" s="145">
        <v>19</v>
      </c>
      <c r="S225" s="145">
        <v>84</v>
      </c>
      <c r="U225" s="144" t="s">
        <v>2429</v>
      </c>
      <c r="V225" s="145">
        <v>28</v>
      </c>
      <c r="W225" s="145">
        <v>19</v>
      </c>
      <c r="X225" s="145">
        <v>84</v>
      </c>
      <c r="Z225" s="144" t="s">
        <v>2425</v>
      </c>
      <c r="AA225" s="146">
        <v>27</v>
      </c>
      <c r="AB225" s="146">
        <v>18</v>
      </c>
      <c r="AC225" s="146">
        <v>89</v>
      </c>
    </row>
    <row r="226" spans="1:29" ht="15.75" thickBot="1">
      <c r="A226" s="222" t="s">
        <v>2426</v>
      </c>
      <c r="B226" s="223">
        <v>38</v>
      </c>
      <c r="C226" s="223">
        <v>25</v>
      </c>
      <c r="D226" s="223">
        <v>103</v>
      </c>
      <c r="E226" s="9"/>
      <c r="P226" s="144" t="s">
        <v>2430</v>
      </c>
      <c r="Q226" s="145">
        <v>30</v>
      </c>
      <c r="R226" s="145">
        <v>20</v>
      </c>
      <c r="S226" s="145">
        <v>110</v>
      </c>
      <c r="U226" s="144" t="s">
        <v>2430</v>
      </c>
      <c r="V226" s="145">
        <v>30</v>
      </c>
      <c r="W226" s="145">
        <v>20</v>
      </c>
      <c r="X226" s="145">
        <v>110</v>
      </c>
      <c r="Z226" s="144" t="s">
        <v>2426</v>
      </c>
      <c r="AA226" s="145">
        <v>32</v>
      </c>
      <c r="AB226" s="145">
        <v>21</v>
      </c>
      <c r="AC226" s="146">
        <v>92</v>
      </c>
    </row>
    <row r="227" spans="1:29" ht="15.75" thickBot="1">
      <c r="A227" s="225" t="s">
        <v>2427</v>
      </c>
      <c r="B227" s="223">
        <v>38</v>
      </c>
      <c r="C227" s="223">
        <v>25</v>
      </c>
      <c r="D227" s="223">
        <v>103</v>
      </c>
      <c r="E227" s="9"/>
      <c r="P227" s="144" t="s">
        <v>2431</v>
      </c>
      <c r="Q227" s="145">
        <v>26</v>
      </c>
      <c r="R227" s="145">
        <v>17</v>
      </c>
      <c r="S227" s="145">
        <v>114</v>
      </c>
      <c r="U227" s="144" t="s">
        <v>2431</v>
      </c>
      <c r="V227" s="145">
        <v>26</v>
      </c>
      <c r="W227" s="145">
        <v>17</v>
      </c>
      <c r="X227" s="145">
        <v>114</v>
      </c>
      <c r="Z227" s="147" t="s">
        <v>2427</v>
      </c>
      <c r="AA227" s="146">
        <v>27</v>
      </c>
      <c r="AB227" s="146">
        <v>18</v>
      </c>
      <c r="AC227" s="146">
        <v>89</v>
      </c>
    </row>
    <row r="228" spans="1:29" ht="26.25" thickBot="1">
      <c r="A228" s="144" t="s">
        <v>2428</v>
      </c>
      <c r="B228" s="145">
        <v>24</v>
      </c>
      <c r="C228" s="145">
        <v>16</v>
      </c>
      <c r="D228" s="145">
        <v>58</v>
      </c>
      <c r="E228" s="9"/>
      <c r="P228" s="144" t="s">
        <v>2351</v>
      </c>
      <c r="Q228" s="145">
        <v>24</v>
      </c>
      <c r="R228" s="145">
        <v>16</v>
      </c>
      <c r="S228" s="145">
        <v>58</v>
      </c>
      <c r="U228" s="144" t="s">
        <v>2351</v>
      </c>
      <c r="V228" s="145">
        <v>24</v>
      </c>
      <c r="W228" s="145">
        <v>16</v>
      </c>
      <c r="X228" s="145">
        <v>58</v>
      </c>
      <c r="Z228" s="144" t="s">
        <v>2428</v>
      </c>
      <c r="AA228" s="145">
        <v>24</v>
      </c>
      <c r="AB228" s="145">
        <v>16</v>
      </c>
      <c r="AC228" s="145">
        <v>58</v>
      </c>
    </row>
    <row r="229" spans="1:29" ht="39" thickBot="1">
      <c r="A229" s="144" t="s">
        <v>2429</v>
      </c>
      <c r="B229" s="145">
        <v>28</v>
      </c>
      <c r="C229" s="145">
        <v>19</v>
      </c>
      <c r="D229" s="145">
        <v>133</v>
      </c>
      <c r="E229" s="9"/>
      <c r="P229" s="144" t="s">
        <v>2432</v>
      </c>
      <c r="Q229" s="145">
        <v>38</v>
      </c>
      <c r="R229" s="145">
        <v>25</v>
      </c>
      <c r="S229" s="145">
        <v>105</v>
      </c>
      <c r="U229" s="144" t="s">
        <v>2432</v>
      </c>
      <c r="V229" s="145">
        <v>38</v>
      </c>
      <c r="W229" s="145">
        <v>25</v>
      </c>
      <c r="X229" s="145">
        <v>105</v>
      </c>
      <c r="Z229" s="144" t="s">
        <v>2429</v>
      </c>
      <c r="AA229" s="145">
        <v>28</v>
      </c>
      <c r="AB229" s="145">
        <v>19</v>
      </c>
      <c r="AC229" s="145">
        <v>133</v>
      </c>
    </row>
    <row r="230" spans="1:29" ht="15.75" thickBot="1">
      <c r="A230" s="144" t="s">
        <v>2430</v>
      </c>
      <c r="B230" s="145">
        <v>30</v>
      </c>
      <c r="C230" s="145">
        <v>20</v>
      </c>
      <c r="D230" s="145">
        <v>235</v>
      </c>
      <c r="E230" s="9"/>
      <c r="P230" s="144" t="s">
        <v>2433</v>
      </c>
      <c r="Q230" s="145">
        <v>39</v>
      </c>
      <c r="R230" s="145">
        <v>26</v>
      </c>
      <c r="S230" s="145">
        <v>105</v>
      </c>
      <c r="U230" s="144" t="s">
        <v>2433</v>
      </c>
      <c r="V230" s="145">
        <v>39</v>
      </c>
      <c r="W230" s="145">
        <v>26</v>
      </c>
      <c r="X230" s="145">
        <v>105</v>
      </c>
      <c r="Z230" s="144" t="s">
        <v>2430</v>
      </c>
      <c r="AA230" s="145">
        <v>30</v>
      </c>
      <c r="AB230" s="145">
        <v>20</v>
      </c>
      <c r="AC230" s="145">
        <v>235</v>
      </c>
    </row>
    <row r="231" spans="1:29" ht="26.25" thickBot="1">
      <c r="A231" s="144" t="s">
        <v>2431</v>
      </c>
      <c r="B231" s="145">
        <v>28</v>
      </c>
      <c r="C231" s="145">
        <v>19</v>
      </c>
      <c r="D231" s="145">
        <v>133</v>
      </c>
      <c r="E231" s="9"/>
      <c r="P231" s="144" t="s">
        <v>2434</v>
      </c>
      <c r="Q231" s="145">
        <v>34</v>
      </c>
      <c r="R231" s="145">
        <v>23</v>
      </c>
      <c r="S231" s="145">
        <v>75</v>
      </c>
      <c r="U231" s="144" t="s">
        <v>2434</v>
      </c>
      <c r="V231" s="145">
        <v>34</v>
      </c>
      <c r="W231" s="145">
        <v>23</v>
      </c>
      <c r="X231" s="145">
        <v>75</v>
      </c>
      <c r="Z231" s="144" t="s">
        <v>2431</v>
      </c>
      <c r="AA231" s="145">
        <v>28</v>
      </c>
      <c r="AB231" s="145">
        <v>19</v>
      </c>
      <c r="AC231" s="145">
        <v>133</v>
      </c>
    </row>
    <row r="232" spans="1:29" ht="15.75" thickBot="1">
      <c r="A232" s="144" t="s">
        <v>2351</v>
      </c>
      <c r="B232" s="145">
        <v>28</v>
      </c>
      <c r="C232" s="145">
        <v>19</v>
      </c>
      <c r="D232" s="145">
        <v>133</v>
      </c>
      <c r="E232" s="9"/>
      <c r="P232" s="144" t="s">
        <v>2435</v>
      </c>
      <c r="Q232" s="145">
        <v>47</v>
      </c>
      <c r="R232" s="145">
        <v>32</v>
      </c>
      <c r="S232" s="145">
        <v>80</v>
      </c>
      <c r="U232" s="144" t="s">
        <v>2435</v>
      </c>
      <c r="V232" s="145">
        <v>47</v>
      </c>
      <c r="W232" s="145">
        <v>32</v>
      </c>
      <c r="X232" s="145">
        <v>80</v>
      </c>
      <c r="Z232" s="144" t="s">
        <v>2351</v>
      </c>
      <c r="AA232" s="145">
        <v>28</v>
      </c>
      <c r="AB232" s="145">
        <v>19</v>
      </c>
      <c r="AC232" s="145">
        <v>133</v>
      </c>
    </row>
    <row r="233" spans="1:29" ht="15.75" thickBot="1">
      <c r="A233" s="144" t="s">
        <v>2432</v>
      </c>
      <c r="B233" s="145">
        <v>38</v>
      </c>
      <c r="C233" s="145">
        <v>25</v>
      </c>
      <c r="D233" s="145">
        <v>105</v>
      </c>
      <c r="E233" s="9"/>
      <c r="P233" s="144" t="s">
        <v>2436</v>
      </c>
      <c r="Q233" s="145">
        <v>56</v>
      </c>
      <c r="R233" s="145">
        <v>37</v>
      </c>
      <c r="S233" s="145">
        <v>181</v>
      </c>
      <c r="U233" s="144" t="s">
        <v>2436</v>
      </c>
      <c r="V233" s="145">
        <v>56</v>
      </c>
      <c r="W233" s="145">
        <v>37</v>
      </c>
      <c r="X233" s="145">
        <v>181</v>
      </c>
      <c r="Z233" s="144" t="s">
        <v>2432</v>
      </c>
      <c r="AA233" s="145">
        <v>38</v>
      </c>
      <c r="AB233" s="145">
        <v>25</v>
      </c>
      <c r="AC233" s="145">
        <v>105</v>
      </c>
    </row>
    <row r="234" spans="1:29" ht="15.75" thickBot="1">
      <c r="A234" s="144" t="s">
        <v>2433</v>
      </c>
      <c r="B234" s="145">
        <v>39</v>
      </c>
      <c r="C234" s="145">
        <v>26</v>
      </c>
      <c r="D234" s="145">
        <v>105</v>
      </c>
      <c r="E234" s="9"/>
      <c r="P234" s="144" t="s">
        <v>2437</v>
      </c>
      <c r="Q234" s="145">
        <v>57</v>
      </c>
      <c r="R234" s="145">
        <v>38</v>
      </c>
      <c r="S234" s="145">
        <v>181</v>
      </c>
      <c r="U234" s="144" t="s">
        <v>2437</v>
      </c>
      <c r="V234" s="145">
        <v>57</v>
      </c>
      <c r="W234" s="145">
        <v>38</v>
      </c>
      <c r="X234" s="145">
        <v>181</v>
      </c>
      <c r="Z234" s="144" t="s">
        <v>2433</v>
      </c>
      <c r="AA234" s="145">
        <v>39</v>
      </c>
      <c r="AB234" s="145">
        <v>26</v>
      </c>
      <c r="AC234" s="145">
        <v>105</v>
      </c>
    </row>
    <row r="235" spans="1:29" ht="15.75" thickBot="1">
      <c r="A235" s="144" t="s">
        <v>2434</v>
      </c>
      <c r="B235" s="145">
        <v>34</v>
      </c>
      <c r="C235" s="145">
        <v>23</v>
      </c>
      <c r="D235" s="145">
        <v>75</v>
      </c>
      <c r="E235" s="9"/>
      <c r="P235" s="144" t="s">
        <v>2438</v>
      </c>
      <c r="Q235" s="145">
        <v>56</v>
      </c>
      <c r="R235" s="145">
        <v>37</v>
      </c>
      <c r="S235" s="145">
        <v>186</v>
      </c>
      <c r="U235" s="144" t="s">
        <v>2438</v>
      </c>
      <c r="V235" s="145">
        <v>56</v>
      </c>
      <c r="W235" s="145">
        <v>37</v>
      </c>
      <c r="X235" s="145">
        <v>186</v>
      </c>
      <c r="Z235" s="144" t="s">
        <v>2434</v>
      </c>
      <c r="AA235" s="145">
        <v>34</v>
      </c>
      <c r="AB235" s="145">
        <v>23</v>
      </c>
      <c r="AC235" s="145">
        <v>75</v>
      </c>
    </row>
    <row r="236" spans="1:29" ht="26.25" thickBot="1">
      <c r="A236" s="144" t="s">
        <v>2435</v>
      </c>
      <c r="B236" s="145">
        <v>36</v>
      </c>
      <c r="C236" s="145">
        <v>24</v>
      </c>
      <c r="D236" s="145">
        <v>147</v>
      </c>
      <c r="E236" s="9"/>
      <c r="P236" s="144" t="s">
        <v>2439</v>
      </c>
      <c r="Q236" s="145">
        <v>56</v>
      </c>
      <c r="R236" s="145">
        <v>37</v>
      </c>
      <c r="S236" s="145">
        <v>181</v>
      </c>
      <c r="U236" s="144" t="s">
        <v>2439</v>
      </c>
      <c r="V236" s="145">
        <v>56</v>
      </c>
      <c r="W236" s="145">
        <v>37</v>
      </c>
      <c r="X236" s="145">
        <v>181</v>
      </c>
      <c r="Z236" s="144" t="s">
        <v>2435</v>
      </c>
      <c r="AA236" s="145">
        <v>36</v>
      </c>
      <c r="AB236" s="145">
        <v>24</v>
      </c>
      <c r="AC236" s="145">
        <v>147</v>
      </c>
    </row>
    <row r="237" spans="1:29" ht="26.25" thickBot="1">
      <c r="A237" s="144" t="s">
        <v>2436</v>
      </c>
      <c r="B237" s="145">
        <v>56</v>
      </c>
      <c r="C237" s="145">
        <v>37</v>
      </c>
      <c r="D237" s="145">
        <v>181</v>
      </c>
      <c r="E237" s="9"/>
      <c r="P237" s="144" t="s">
        <v>2262</v>
      </c>
      <c r="Q237" s="145">
        <v>66</v>
      </c>
      <c r="R237" s="145">
        <v>44</v>
      </c>
      <c r="S237" s="145">
        <v>140</v>
      </c>
      <c r="U237" s="144" t="s">
        <v>2262</v>
      </c>
      <c r="V237" s="145">
        <v>66</v>
      </c>
      <c r="W237" s="145">
        <v>44</v>
      </c>
      <c r="X237" s="145">
        <v>140</v>
      </c>
      <c r="Z237" s="144" t="s">
        <v>2436</v>
      </c>
      <c r="AA237" s="145">
        <v>56</v>
      </c>
      <c r="AB237" s="145">
        <v>37</v>
      </c>
      <c r="AC237" s="145">
        <v>181</v>
      </c>
    </row>
    <row r="238" spans="1:29" ht="39" thickBot="1">
      <c r="A238" s="144" t="s">
        <v>2437</v>
      </c>
      <c r="B238" s="145">
        <v>57</v>
      </c>
      <c r="C238" s="145">
        <v>38</v>
      </c>
      <c r="D238" s="145">
        <v>181</v>
      </c>
      <c r="E238" s="9"/>
      <c r="P238" s="144" t="s">
        <v>2440</v>
      </c>
      <c r="Q238" s="146">
        <v>64</v>
      </c>
      <c r="R238" s="146">
        <v>43</v>
      </c>
      <c r="S238" s="146">
        <v>180</v>
      </c>
      <c r="U238" s="144" t="s">
        <v>2440</v>
      </c>
      <c r="V238" s="146">
        <v>64</v>
      </c>
      <c r="W238" s="146">
        <v>43</v>
      </c>
      <c r="X238" s="146">
        <v>180</v>
      </c>
      <c r="Z238" s="144" t="s">
        <v>2437</v>
      </c>
      <c r="AA238" s="145">
        <v>57</v>
      </c>
      <c r="AB238" s="145">
        <v>38</v>
      </c>
      <c r="AC238" s="145">
        <v>181</v>
      </c>
    </row>
    <row r="239" spans="1:29" ht="39" thickBot="1">
      <c r="A239" s="144" t="s">
        <v>2438</v>
      </c>
      <c r="B239" s="145">
        <v>56</v>
      </c>
      <c r="C239" s="145">
        <v>37</v>
      </c>
      <c r="D239" s="145">
        <v>186</v>
      </c>
      <c r="E239" s="9"/>
      <c r="P239" s="144" t="s">
        <v>2441</v>
      </c>
      <c r="Q239" s="146">
        <v>66</v>
      </c>
      <c r="R239" s="146">
        <v>44</v>
      </c>
      <c r="S239" s="146">
        <v>186</v>
      </c>
      <c r="U239" s="144" t="s">
        <v>2441</v>
      </c>
      <c r="V239" s="146">
        <v>66</v>
      </c>
      <c r="W239" s="146">
        <v>44</v>
      </c>
      <c r="X239" s="146">
        <v>186</v>
      </c>
      <c r="Z239" s="144" t="s">
        <v>2438</v>
      </c>
      <c r="AA239" s="145">
        <v>56</v>
      </c>
      <c r="AB239" s="145">
        <v>37</v>
      </c>
      <c r="AC239" s="145">
        <v>186</v>
      </c>
    </row>
    <row r="240" spans="1:29" ht="39" thickBot="1">
      <c r="A240" s="144" t="s">
        <v>2439</v>
      </c>
      <c r="B240" s="145">
        <v>56</v>
      </c>
      <c r="C240" s="145">
        <v>37</v>
      </c>
      <c r="D240" s="145">
        <v>181</v>
      </c>
      <c r="E240" s="9"/>
      <c r="P240" s="147" t="s">
        <v>2442</v>
      </c>
      <c r="Q240" s="146">
        <v>64</v>
      </c>
      <c r="R240" s="146">
        <v>43</v>
      </c>
      <c r="S240" s="146">
        <v>180</v>
      </c>
      <c r="U240" s="147" t="s">
        <v>2442</v>
      </c>
      <c r="V240" s="146">
        <v>64</v>
      </c>
      <c r="W240" s="146">
        <v>43</v>
      </c>
      <c r="X240" s="146">
        <v>180</v>
      </c>
      <c r="Z240" s="144" t="s">
        <v>2439</v>
      </c>
      <c r="AA240" s="145">
        <v>56</v>
      </c>
      <c r="AB240" s="145">
        <v>37</v>
      </c>
      <c r="AC240" s="145">
        <v>181</v>
      </c>
    </row>
    <row r="241" spans="1:29" ht="15.75" thickBot="1">
      <c r="A241" s="144" t="s">
        <v>2262</v>
      </c>
      <c r="B241" s="145">
        <v>66</v>
      </c>
      <c r="C241" s="145">
        <v>44</v>
      </c>
      <c r="D241" s="145">
        <v>140</v>
      </c>
      <c r="E241" s="9"/>
      <c r="P241" s="144" t="s">
        <v>2443</v>
      </c>
      <c r="Q241" s="146">
        <v>42</v>
      </c>
      <c r="R241" s="146">
        <v>28</v>
      </c>
      <c r="S241" s="146">
        <v>190</v>
      </c>
      <c r="U241" s="144" t="s">
        <v>2443</v>
      </c>
      <c r="V241" s="146">
        <v>42</v>
      </c>
      <c r="W241" s="146">
        <v>28</v>
      </c>
      <c r="X241" s="146">
        <v>190</v>
      </c>
      <c r="Z241" s="144" t="s">
        <v>2262</v>
      </c>
      <c r="AA241" s="145">
        <v>66</v>
      </c>
      <c r="AB241" s="145">
        <v>44</v>
      </c>
      <c r="AC241" s="145">
        <v>140</v>
      </c>
    </row>
    <row r="242" spans="1:29" ht="15.75" thickBot="1">
      <c r="A242" s="222" t="s">
        <v>2440</v>
      </c>
      <c r="B242" s="223">
        <v>70</v>
      </c>
      <c r="C242" s="223">
        <v>47</v>
      </c>
      <c r="D242" s="223">
        <v>195</v>
      </c>
      <c r="E242" s="9"/>
      <c r="P242" s="144" t="s">
        <v>2266</v>
      </c>
      <c r="Q242" s="145">
        <v>27</v>
      </c>
      <c r="R242" s="145">
        <v>18</v>
      </c>
      <c r="S242" s="145">
        <v>97</v>
      </c>
      <c r="U242" s="144" t="s">
        <v>2266</v>
      </c>
      <c r="V242" s="145">
        <v>27</v>
      </c>
      <c r="W242" s="145">
        <v>18</v>
      </c>
      <c r="X242" s="145">
        <v>97</v>
      </c>
      <c r="Z242" s="144" t="s">
        <v>2440</v>
      </c>
      <c r="AA242" s="146">
        <v>64</v>
      </c>
      <c r="AB242" s="146">
        <v>43</v>
      </c>
      <c r="AC242" s="146">
        <v>180</v>
      </c>
    </row>
    <row r="243" spans="1:29" ht="26.25" thickBot="1">
      <c r="A243" s="222" t="s">
        <v>2509</v>
      </c>
      <c r="B243" s="223">
        <v>82</v>
      </c>
      <c r="C243" s="223">
        <v>55</v>
      </c>
      <c r="D243" s="223">
        <v>195</v>
      </c>
      <c r="E243" s="9"/>
      <c r="P243" s="144" t="s">
        <v>2444</v>
      </c>
      <c r="Q243" s="145">
        <v>48</v>
      </c>
      <c r="R243" s="145">
        <v>32</v>
      </c>
      <c r="S243" s="145">
        <v>161</v>
      </c>
      <c r="U243" s="144" t="s">
        <v>2444</v>
      </c>
      <c r="V243" s="145">
        <v>57</v>
      </c>
      <c r="W243" s="145">
        <v>38</v>
      </c>
      <c r="X243" s="145">
        <v>145</v>
      </c>
      <c r="Z243" s="144" t="s">
        <v>2441</v>
      </c>
      <c r="AA243" s="146">
        <v>66</v>
      </c>
      <c r="AB243" s="146">
        <v>44</v>
      </c>
      <c r="AC243" s="146">
        <v>186</v>
      </c>
    </row>
    <row r="244" spans="1:29" ht="26.25" thickBot="1">
      <c r="A244" s="222" t="s">
        <v>2441</v>
      </c>
      <c r="B244" s="223">
        <v>70</v>
      </c>
      <c r="C244" s="223">
        <v>47</v>
      </c>
      <c r="D244" s="223">
        <v>197</v>
      </c>
      <c r="E244" s="9"/>
      <c r="P244" s="144" t="s">
        <v>2445</v>
      </c>
      <c r="Q244" s="145">
        <v>45</v>
      </c>
      <c r="R244" s="145">
        <v>30</v>
      </c>
      <c r="S244" s="145">
        <v>140</v>
      </c>
      <c r="U244" s="144" t="s">
        <v>2445</v>
      </c>
      <c r="V244" s="145">
        <v>45</v>
      </c>
      <c r="W244" s="145">
        <v>30</v>
      </c>
      <c r="X244" s="145">
        <v>140</v>
      </c>
      <c r="Z244" s="147" t="s">
        <v>2442</v>
      </c>
      <c r="AA244" s="146">
        <v>64</v>
      </c>
      <c r="AB244" s="146">
        <v>43</v>
      </c>
      <c r="AC244" s="146">
        <v>180</v>
      </c>
    </row>
    <row r="245" spans="1:29" ht="26.25" thickBot="1">
      <c r="A245" s="225" t="s">
        <v>2442</v>
      </c>
      <c r="B245" s="223">
        <v>70</v>
      </c>
      <c r="C245" s="223">
        <v>47</v>
      </c>
      <c r="D245" s="223">
        <v>195</v>
      </c>
      <c r="E245" s="9"/>
      <c r="P245" s="144" t="s">
        <v>2446</v>
      </c>
      <c r="Q245" s="145">
        <v>54</v>
      </c>
      <c r="R245" s="145">
        <v>36</v>
      </c>
      <c r="S245" s="145">
        <v>197</v>
      </c>
      <c r="U245" s="144" t="s">
        <v>2446</v>
      </c>
      <c r="V245" s="145">
        <v>54</v>
      </c>
      <c r="W245" s="145">
        <v>36</v>
      </c>
      <c r="X245" s="145">
        <v>197</v>
      </c>
      <c r="Z245" s="144" t="s">
        <v>2443</v>
      </c>
      <c r="AA245" s="146">
        <v>42</v>
      </c>
      <c r="AB245" s="146">
        <v>28</v>
      </c>
      <c r="AC245" s="146">
        <v>190</v>
      </c>
    </row>
    <row r="246" spans="1:29" ht="15.75" thickBot="1">
      <c r="A246" s="222" t="s">
        <v>2443</v>
      </c>
      <c r="B246" s="223">
        <v>48</v>
      </c>
      <c r="C246" s="223">
        <v>32</v>
      </c>
      <c r="D246" s="223">
        <v>160</v>
      </c>
      <c r="E246" s="9"/>
      <c r="P246" s="144" t="s">
        <v>2267</v>
      </c>
      <c r="Q246" s="145">
        <v>33</v>
      </c>
      <c r="R246" s="145">
        <v>22</v>
      </c>
      <c r="S246" s="145">
        <v>121</v>
      </c>
      <c r="U246" s="144" t="s">
        <v>2267</v>
      </c>
      <c r="V246" s="145">
        <v>33</v>
      </c>
      <c r="W246" s="145">
        <v>22</v>
      </c>
      <c r="X246" s="145">
        <v>121</v>
      </c>
      <c r="Z246" s="144" t="s">
        <v>2266</v>
      </c>
      <c r="AA246" s="145">
        <v>27</v>
      </c>
      <c r="AB246" s="145">
        <v>18</v>
      </c>
      <c r="AC246" s="145">
        <v>97</v>
      </c>
    </row>
    <row r="247" spans="1:29" ht="15.75" thickBot="1">
      <c r="A247" s="144" t="s">
        <v>2266</v>
      </c>
      <c r="B247" s="145">
        <v>27</v>
      </c>
      <c r="C247" s="145">
        <v>18</v>
      </c>
      <c r="D247" s="145">
        <v>97</v>
      </c>
      <c r="E247" s="9"/>
      <c r="P247" s="144" t="s">
        <v>2447</v>
      </c>
      <c r="Q247" s="145">
        <v>38</v>
      </c>
      <c r="R247" s="145">
        <v>25</v>
      </c>
      <c r="S247" s="145">
        <v>126</v>
      </c>
      <c r="U247" s="144" t="s">
        <v>2447</v>
      </c>
      <c r="V247" s="145">
        <v>38</v>
      </c>
      <c r="W247" s="145">
        <v>25</v>
      </c>
      <c r="X247" s="145">
        <v>126</v>
      </c>
      <c r="Z247" s="144" t="s">
        <v>2444</v>
      </c>
      <c r="AA247" s="145">
        <v>57</v>
      </c>
      <c r="AB247" s="145">
        <v>38</v>
      </c>
      <c r="AC247" s="145">
        <v>145</v>
      </c>
    </row>
    <row r="248" spans="1:29" ht="15.75" thickBot="1">
      <c r="A248" s="144" t="s">
        <v>2444</v>
      </c>
      <c r="B248" s="145">
        <v>57</v>
      </c>
      <c r="C248" s="145">
        <v>38</v>
      </c>
      <c r="D248" s="145">
        <v>145</v>
      </c>
      <c r="E248" s="9"/>
      <c r="P248" s="144" t="s">
        <v>2448</v>
      </c>
      <c r="Q248" s="145">
        <v>34</v>
      </c>
      <c r="R248" s="145">
        <v>23</v>
      </c>
      <c r="S248" s="145">
        <v>118</v>
      </c>
      <c r="U248" s="144" t="s">
        <v>2448</v>
      </c>
      <c r="V248" s="145">
        <v>34</v>
      </c>
      <c r="W248" s="145">
        <v>23</v>
      </c>
      <c r="X248" s="145">
        <v>144</v>
      </c>
      <c r="Z248" s="144" t="s">
        <v>2445</v>
      </c>
      <c r="AA248" s="145">
        <v>63</v>
      </c>
      <c r="AB248" s="145">
        <v>42</v>
      </c>
      <c r="AC248" s="145">
        <v>198</v>
      </c>
    </row>
    <row r="249" spans="1:29" ht="15.75" thickBot="1">
      <c r="A249" s="144" t="s">
        <v>2445</v>
      </c>
      <c r="B249" s="145">
        <v>63</v>
      </c>
      <c r="C249" s="145">
        <v>42</v>
      </c>
      <c r="D249" s="145">
        <v>198</v>
      </c>
      <c r="E249" s="9"/>
      <c r="P249" s="144" t="s">
        <v>2449</v>
      </c>
      <c r="Q249" s="145">
        <v>40</v>
      </c>
      <c r="R249" s="145">
        <v>27</v>
      </c>
      <c r="S249" s="145">
        <v>115</v>
      </c>
      <c r="U249" s="144" t="s">
        <v>2449</v>
      </c>
      <c r="V249" s="145">
        <v>36</v>
      </c>
      <c r="W249" s="145">
        <v>24</v>
      </c>
      <c r="X249" s="145">
        <v>103</v>
      </c>
      <c r="Z249" s="144" t="s">
        <v>2446</v>
      </c>
      <c r="AA249" s="145">
        <v>71</v>
      </c>
      <c r="AB249" s="145">
        <v>48</v>
      </c>
      <c r="AC249" s="145">
        <v>277</v>
      </c>
    </row>
    <row r="250" spans="1:29" ht="26.25" thickBot="1">
      <c r="A250" s="144" t="s">
        <v>2446</v>
      </c>
      <c r="B250" s="145">
        <v>71</v>
      </c>
      <c r="C250" s="145">
        <v>48</v>
      </c>
      <c r="D250" s="145">
        <v>277</v>
      </c>
      <c r="E250" s="9"/>
      <c r="P250" s="144" t="s">
        <v>2450</v>
      </c>
      <c r="Q250" s="145">
        <v>40</v>
      </c>
      <c r="R250" s="145">
        <v>27</v>
      </c>
      <c r="S250" s="145">
        <v>118</v>
      </c>
      <c r="U250" s="144" t="s">
        <v>2450</v>
      </c>
      <c r="V250" s="145">
        <v>42</v>
      </c>
      <c r="W250" s="145">
        <v>28</v>
      </c>
      <c r="X250" s="145">
        <v>131</v>
      </c>
      <c r="Z250" s="144" t="s">
        <v>2267</v>
      </c>
      <c r="AA250" s="145">
        <v>33</v>
      </c>
      <c r="AB250" s="145">
        <v>22</v>
      </c>
      <c r="AC250" s="145">
        <v>121</v>
      </c>
    </row>
    <row r="251" spans="1:29" ht="26.25" thickBot="1">
      <c r="A251" s="144" t="s">
        <v>2267</v>
      </c>
      <c r="B251" s="145">
        <v>33</v>
      </c>
      <c r="C251" s="145">
        <v>22</v>
      </c>
      <c r="D251" s="145">
        <v>121</v>
      </c>
      <c r="E251" s="9"/>
      <c r="P251" s="144" t="s">
        <v>2451</v>
      </c>
      <c r="Q251" s="145">
        <v>35</v>
      </c>
      <c r="R251" s="145">
        <v>24</v>
      </c>
      <c r="S251" s="145">
        <v>121</v>
      </c>
      <c r="U251" s="144" t="s">
        <v>2451</v>
      </c>
      <c r="V251" s="145">
        <v>44</v>
      </c>
      <c r="W251" s="145">
        <v>29</v>
      </c>
      <c r="X251" s="145">
        <v>142</v>
      </c>
      <c r="Z251" s="144" t="s">
        <v>2447</v>
      </c>
      <c r="AA251" s="145">
        <v>38</v>
      </c>
      <c r="AB251" s="145">
        <v>25</v>
      </c>
      <c r="AC251" s="145">
        <v>126</v>
      </c>
    </row>
    <row r="252" spans="1:29" ht="26.25" thickBot="1">
      <c r="A252" s="144" t="s">
        <v>2447</v>
      </c>
      <c r="B252" s="145">
        <v>38</v>
      </c>
      <c r="C252" s="145">
        <v>25</v>
      </c>
      <c r="D252" s="145">
        <v>126</v>
      </c>
      <c r="E252" s="9"/>
      <c r="P252" s="144" t="s">
        <v>2452</v>
      </c>
      <c r="Q252" s="145">
        <v>34</v>
      </c>
      <c r="R252" s="145">
        <v>23</v>
      </c>
      <c r="S252" s="145">
        <v>115</v>
      </c>
      <c r="U252" s="144" t="s">
        <v>2452</v>
      </c>
      <c r="V252" s="145">
        <v>34</v>
      </c>
      <c r="W252" s="145">
        <v>23</v>
      </c>
      <c r="X252" s="145">
        <v>103</v>
      </c>
      <c r="Z252" s="144" t="s">
        <v>2448</v>
      </c>
      <c r="AA252" s="145">
        <v>34</v>
      </c>
      <c r="AB252" s="145">
        <v>23</v>
      </c>
      <c r="AC252" s="145">
        <v>144</v>
      </c>
    </row>
    <row r="253" spans="1:29" ht="39" thickBot="1">
      <c r="A253" s="144" t="s">
        <v>2448</v>
      </c>
      <c r="B253" s="145">
        <v>34</v>
      </c>
      <c r="C253" s="145">
        <v>23</v>
      </c>
      <c r="D253" s="145">
        <v>144</v>
      </c>
      <c r="E253" s="9"/>
      <c r="P253" s="144" t="s">
        <v>2453</v>
      </c>
      <c r="Q253" s="145">
        <v>42</v>
      </c>
      <c r="R253" s="145">
        <v>28</v>
      </c>
      <c r="S253" s="145">
        <v>100</v>
      </c>
      <c r="U253" s="144" t="s">
        <v>2453</v>
      </c>
      <c r="V253" s="145">
        <v>36</v>
      </c>
      <c r="W253" s="145">
        <v>24</v>
      </c>
      <c r="X253" s="145">
        <v>112</v>
      </c>
      <c r="Z253" s="144" t="s">
        <v>2449</v>
      </c>
      <c r="AA253" s="145">
        <v>36</v>
      </c>
      <c r="AB253" s="145">
        <v>24</v>
      </c>
      <c r="AC253" s="145">
        <v>103</v>
      </c>
    </row>
    <row r="254" spans="1:29" ht="39" thickBot="1">
      <c r="A254" s="144" t="s">
        <v>2449</v>
      </c>
      <c r="B254" s="145">
        <v>36</v>
      </c>
      <c r="C254" s="145">
        <v>24</v>
      </c>
      <c r="D254" s="145">
        <v>103</v>
      </c>
      <c r="E254" s="9"/>
      <c r="P254" s="144" t="s">
        <v>2454</v>
      </c>
      <c r="Q254" s="145">
        <v>33</v>
      </c>
      <c r="R254" s="145">
        <v>22</v>
      </c>
      <c r="S254" s="145">
        <v>195</v>
      </c>
      <c r="U254" s="144" t="s">
        <v>2454</v>
      </c>
      <c r="V254" s="145">
        <v>33</v>
      </c>
      <c r="W254" s="145">
        <v>22</v>
      </c>
      <c r="X254" s="145">
        <v>195</v>
      </c>
      <c r="Z254" s="144" t="s">
        <v>2450</v>
      </c>
      <c r="AA254" s="145">
        <v>42</v>
      </c>
      <c r="AB254" s="145">
        <v>28</v>
      </c>
      <c r="AC254" s="145">
        <v>131</v>
      </c>
    </row>
    <row r="255" spans="1:29" ht="39" thickBot="1">
      <c r="A255" s="144" t="s">
        <v>2450</v>
      </c>
      <c r="B255" s="145">
        <v>42</v>
      </c>
      <c r="C255" s="145">
        <v>28</v>
      </c>
      <c r="D255" s="145">
        <v>131</v>
      </c>
      <c r="E255" s="9"/>
      <c r="P255" s="144" t="s">
        <v>2455</v>
      </c>
      <c r="Q255" s="145">
        <v>29</v>
      </c>
      <c r="R255" s="145">
        <v>20</v>
      </c>
      <c r="S255" s="145">
        <v>109</v>
      </c>
      <c r="U255" s="144" t="s">
        <v>2455</v>
      </c>
      <c r="V255" s="145">
        <v>29</v>
      </c>
      <c r="W255" s="145">
        <v>20</v>
      </c>
      <c r="X255" s="145">
        <v>109</v>
      </c>
      <c r="Z255" s="144" t="s">
        <v>2451</v>
      </c>
      <c r="AA255" s="145">
        <v>44</v>
      </c>
      <c r="AB255" s="145">
        <v>29</v>
      </c>
      <c r="AC255" s="145">
        <v>142</v>
      </c>
    </row>
    <row r="256" spans="1:29" ht="39" thickBot="1">
      <c r="A256" s="144" t="s">
        <v>2451</v>
      </c>
      <c r="B256" s="145">
        <v>44</v>
      </c>
      <c r="C256" s="145">
        <v>29</v>
      </c>
      <c r="D256" s="145">
        <v>142</v>
      </c>
      <c r="E256" s="9"/>
      <c r="P256" s="144" t="s">
        <v>2456</v>
      </c>
      <c r="Q256" s="145">
        <v>33</v>
      </c>
      <c r="R256" s="145">
        <v>22</v>
      </c>
      <c r="S256" s="145">
        <v>130</v>
      </c>
      <c r="U256" s="144" t="s">
        <v>2456</v>
      </c>
      <c r="V256" s="145">
        <v>33</v>
      </c>
      <c r="W256" s="145">
        <v>22</v>
      </c>
      <c r="X256" s="145">
        <v>130</v>
      </c>
      <c r="Z256" s="144" t="s">
        <v>2452</v>
      </c>
      <c r="AA256" s="145">
        <v>34</v>
      </c>
      <c r="AB256" s="145">
        <v>23</v>
      </c>
      <c r="AC256" s="145">
        <v>103</v>
      </c>
    </row>
    <row r="257" spans="1:29" ht="26.25" thickBot="1">
      <c r="A257" s="144" t="s">
        <v>2452</v>
      </c>
      <c r="B257" s="145">
        <v>34</v>
      </c>
      <c r="C257" s="145">
        <v>23</v>
      </c>
      <c r="D257" s="145">
        <v>103</v>
      </c>
      <c r="E257" s="9"/>
      <c r="P257" s="144" t="s">
        <v>2457</v>
      </c>
      <c r="Q257" s="145">
        <v>36</v>
      </c>
      <c r="R257" s="145">
        <v>24</v>
      </c>
      <c r="S257" s="145">
        <v>129</v>
      </c>
      <c r="U257" s="144" t="s">
        <v>2457</v>
      </c>
      <c r="V257" s="145">
        <v>36</v>
      </c>
      <c r="W257" s="145">
        <v>24</v>
      </c>
      <c r="X257" s="145">
        <v>129</v>
      </c>
      <c r="Z257" s="144" t="s">
        <v>2453</v>
      </c>
      <c r="AA257" s="145">
        <v>36</v>
      </c>
      <c r="AB257" s="145">
        <v>24</v>
      </c>
      <c r="AC257" s="145">
        <v>112</v>
      </c>
    </row>
    <row r="258" spans="1:29" ht="15.75" thickBot="1">
      <c r="A258" s="144" t="s">
        <v>2453</v>
      </c>
      <c r="B258" s="145">
        <v>36</v>
      </c>
      <c r="C258" s="145">
        <v>24</v>
      </c>
      <c r="D258" s="145">
        <v>112</v>
      </c>
      <c r="E258" s="9"/>
      <c r="P258" s="144" t="s">
        <v>2351</v>
      </c>
      <c r="Q258" s="145">
        <v>29</v>
      </c>
      <c r="R258" s="145">
        <v>20</v>
      </c>
      <c r="S258" s="145">
        <v>109</v>
      </c>
      <c r="U258" s="144" t="s">
        <v>2351</v>
      </c>
      <c r="V258" s="145">
        <v>29</v>
      </c>
      <c r="W258" s="145">
        <v>20</v>
      </c>
      <c r="X258" s="145">
        <v>109</v>
      </c>
      <c r="Z258" s="144" t="s">
        <v>2454</v>
      </c>
      <c r="AA258" s="145">
        <v>33</v>
      </c>
      <c r="AB258" s="145">
        <v>22</v>
      </c>
      <c r="AC258" s="145">
        <v>195</v>
      </c>
    </row>
    <row r="259" spans="1:29" ht="15.75" thickBot="1">
      <c r="A259" s="144" t="s">
        <v>2454</v>
      </c>
      <c r="B259" s="145">
        <v>33</v>
      </c>
      <c r="C259" s="145">
        <v>22</v>
      </c>
      <c r="D259" s="145">
        <v>195</v>
      </c>
      <c r="E259" s="9"/>
      <c r="P259" s="144" t="s">
        <v>2458</v>
      </c>
      <c r="Q259" s="145">
        <v>34</v>
      </c>
      <c r="R259" s="145">
        <v>23</v>
      </c>
      <c r="S259" s="145">
        <v>150</v>
      </c>
      <c r="U259" s="144" t="s">
        <v>2458</v>
      </c>
      <c r="V259" s="145">
        <v>51</v>
      </c>
      <c r="W259" s="145">
        <v>34</v>
      </c>
      <c r="X259" s="145">
        <v>159</v>
      </c>
      <c r="Z259" s="144" t="s">
        <v>2455</v>
      </c>
      <c r="AA259" s="145">
        <v>29</v>
      </c>
      <c r="AB259" s="145">
        <v>20</v>
      </c>
      <c r="AC259" s="145">
        <v>109</v>
      </c>
    </row>
    <row r="260" spans="1:29" ht="15.75" thickBot="1">
      <c r="A260" s="144" t="s">
        <v>2455</v>
      </c>
      <c r="B260" s="145">
        <v>29</v>
      </c>
      <c r="C260" s="145">
        <v>20</v>
      </c>
      <c r="D260" s="145">
        <v>109</v>
      </c>
      <c r="E260" s="9"/>
      <c r="P260" s="144" t="s">
        <v>2459</v>
      </c>
      <c r="Q260" s="145">
        <v>38</v>
      </c>
      <c r="R260" s="145">
        <v>25</v>
      </c>
      <c r="S260" s="145">
        <v>140</v>
      </c>
      <c r="U260" s="144" t="s">
        <v>2459</v>
      </c>
      <c r="V260" s="145">
        <v>38</v>
      </c>
      <c r="W260" s="145">
        <v>25</v>
      </c>
      <c r="X260" s="145">
        <v>140</v>
      </c>
      <c r="Z260" s="144" t="s">
        <v>2456</v>
      </c>
      <c r="AA260" s="145">
        <v>33</v>
      </c>
      <c r="AB260" s="145">
        <v>22</v>
      </c>
      <c r="AC260" s="145">
        <v>130</v>
      </c>
    </row>
    <row r="261" spans="1:29" ht="39" thickBot="1">
      <c r="A261" s="144" t="s">
        <v>2456</v>
      </c>
      <c r="B261" s="145">
        <v>33</v>
      </c>
      <c r="C261" s="145">
        <v>22</v>
      </c>
      <c r="D261" s="145">
        <v>130</v>
      </c>
      <c r="E261" s="9"/>
      <c r="P261" s="144" t="s">
        <v>2460</v>
      </c>
      <c r="Q261" s="145">
        <v>27</v>
      </c>
      <c r="R261" s="145">
        <v>18</v>
      </c>
      <c r="S261" s="145">
        <v>118</v>
      </c>
      <c r="U261" s="144" t="s">
        <v>2460</v>
      </c>
      <c r="V261" s="145">
        <v>27</v>
      </c>
      <c r="W261" s="145">
        <v>18</v>
      </c>
      <c r="X261" s="145">
        <v>118</v>
      </c>
      <c r="Z261" s="144" t="s">
        <v>2457</v>
      </c>
      <c r="AA261" s="145">
        <v>36</v>
      </c>
      <c r="AB261" s="145">
        <v>24</v>
      </c>
      <c r="AC261" s="145">
        <v>129</v>
      </c>
    </row>
    <row r="262" spans="1:29" ht="39" thickBot="1">
      <c r="A262" s="144" t="s">
        <v>2457</v>
      </c>
      <c r="B262" s="145">
        <v>36</v>
      </c>
      <c r="C262" s="145">
        <v>24</v>
      </c>
      <c r="D262" s="145">
        <v>129</v>
      </c>
      <c r="E262" s="9"/>
      <c r="P262" s="144" t="s">
        <v>2461</v>
      </c>
      <c r="Q262" s="145">
        <v>46</v>
      </c>
      <c r="R262" s="145">
        <v>31</v>
      </c>
      <c r="S262" s="145">
        <v>143</v>
      </c>
      <c r="U262" s="144" t="s">
        <v>2461</v>
      </c>
      <c r="V262" s="145">
        <v>46</v>
      </c>
      <c r="W262" s="145">
        <v>31</v>
      </c>
      <c r="X262" s="145">
        <v>143</v>
      </c>
      <c r="Z262" s="144" t="s">
        <v>2351</v>
      </c>
      <c r="AA262" s="145">
        <v>29</v>
      </c>
      <c r="AB262" s="145">
        <v>20</v>
      </c>
      <c r="AC262" s="145">
        <v>109</v>
      </c>
    </row>
    <row r="263" spans="1:29" ht="15.75" thickBot="1">
      <c r="A263" s="144" t="s">
        <v>2351</v>
      </c>
      <c r="B263" s="145">
        <v>29</v>
      </c>
      <c r="C263" s="145">
        <v>20</v>
      </c>
      <c r="D263" s="145">
        <v>109</v>
      </c>
      <c r="E263" s="9"/>
      <c r="P263" s="144" t="s">
        <v>2462</v>
      </c>
      <c r="Q263" s="145">
        <v>44</v>
      </c>
      <c r="R263" s="145">
        <v>29</v>
      </c>
      <c r="S263" s="145">
        <v>97</v>
      </c>
      <c r="U263" s="144" t="s">
        <v>2462</v>
      </c>
      <c r="V263" s="145">
        <v>44</v>
      </c>
      <c r="W263" s="145">
        <v>29</v>
      </c>
      <c r="X263" s="145">
        <v>97</v>
      </c>
      <c r="Z263" s="144" t="s">
        <v>2458</v>
      </c>
      <c r="AA263" s="145">
        <v>51</v>
      </c>
      <c r="AB263" s="145">
        <v>34</v>
      </c>
      <c r="AC263" s="145">
        <v>159</v>
      </c>
    </row>
    <row r="264" spans="1:29" ht="15.75" thickBot="1">
      <c r="A264" s="144" t="s">
        <v>2458</v>
      </c>
      <c r="B264" s="145">
        <v>51</v>
      </c>
      <c r="C264" s="145">
        <v>34</v>
      </c>
      <c r="D264" s="145">
        <v>159</v>
      </c>
      <c r="E264" s="9"/>
      <c r="P264" s="144" t="s">
        <v>2463</v>
      </c>
      <c r="Q264" s="145">
        <v>38</v>
      </c>
      <c r="R264" s="145">
        <v>25</v>
      </c>
      <c r="S264" s="145">
        <v>110</v>
      </c>
      <c r="U264" s="144" t="s">
        <v>2463</v>
      </c>
      <c r="V264" s="145">
        <v>38</v>
      </c>
      <c r="W264" s="145">
        <v>25</v>
      </c>
      <c r="X264" s="145">
        <v>110</v>
      </c>
      <c r="Z264" s="144" t="s">
        <v>2459</v>
      </c>
      <c r="AA264" s="145">
        <v>38</v>
      </c>
      <c r="AB264" s="145">
        <v>25</v>
      </c>
      <c r="AC264" s="145">
        <v>140</v>
      </c>
    </row>
    <row r="265" spans="1:29" ht="26.25" thickBot="1">
      <c r="A265" s="144" t="s">
        <v>2459</v>
      </c>
      <c r="B265" s="145">
        <v>38</v>
      </c>
      <c r="C265" s="145">
        <v>25</v>
      </c>
      <c r="D265" s="145">
        <v>140</v>
      </c>
      <c r="E265" s="9"/>
      <c r="P265" s="144" t="s">
        <v>2464</v>
      </c>
      <c r="Q265" s="145">
        <v>39</v>
      </c>
      <c r="R265" s="145">
        <v>26</v>
      </c>
      <c r="S265" s="145">
        <v>118</v>
      </c>
      <c r="U265" s="144" t="s">
        <v>2464</v>
      </c>
      <c r="V265" s="145">
        <v>39</v>
      </c>
      <c r="W265" s="145">
        <v>26</v>
      </c>
      <c r="X265" s="145">
        <v>118</v>
      </c>
      <c r="Z265" s="144" t="s">
        <v>2460</v>
      </c>
      <c r="AA265" s="145">
        <v>27</v>
      </c>
      <c r="AB265" s="145">
        <v>18</v>
      </c>
      <c r="AC265" s="145">
        <v>85</v>
      </c>
    </row>
    <row r="266" spans="1:29" ht="26.25" thickBot="1">
      <c r="A266" s="144" t="s">
        <v>2460</v>
      </c>
      <c r="B266" s="145">
        <v>27</v>
      </c>
      <c r="C266" s="145">
        <v>18</v>
      </c>
      <c r="D266" s="145">
        <v>85</v>
      </c>
      <c r="E266" s="9"/>
      <c r="P266" s="144" t="s">
        <v>2465</v>
      </c>
      <c r="Q266" s="145">
        <v>39</v>
      </c>
      <c r="R266" s="145">
        <v>26</v>
      </c>
      <c r="S266" s="145">
        <v>94</v>
      </c>
      <c r="U266" s="144" t="s">
        <v>2465</v>
      </c>
      <c r="V266" s="145">
        <v>39</v>
      </c>
      <c r="W266" s="145">
        <v>26</v>
      </c>
      <c r="X266" s="145">
        <v>94</v>
      </c>
      <c r="Z266" s="144" t="s">
        <v>2461</v>
      </c>
      <c r="AA266" s="145">
        <v>51</v>
      </c>
      <c r="AB266" s="145">
        <v>34</v>
      </c>
      <c r="AC266" s="145">
        <v>174</v>
      </c>
    </row>
    <row r="267" spans="1:29" ht="15.75" thickBot="1">
      <c r="A267" s="144" t="s">
        <v>2461</v>
      </c>
      <c r="B267" s="145">
        <v>51</v>
      </c>
      <c r="C267" s="145">
        <v>34</v>
      </c>
      <c r="D267" s="145">
        <v>174</v>
      </c>
      <c r="E267" s="9"/>
      <c r="P267" s="144" t="s">
        <v>2466</v>
      </c>
      <c r="Q267" s="145">
        <v>45</v>
      </c>
      <c r="R267" s="145">
        <v>30</v>
      </c>
      <c r="S267" s="145">
        <v>177</v>
      </c>
      <c r="U267" s="144" t="s">
        <v>2466</v>
      </c>
      <c r="V267" s="145">
        <v>66</v>
      </c>
      <c r="W267" s="145">
        <v>44</v>
      </c>
      <c r="X267" s="145">
        <v>203</v>
      </c>
      <c r="Z267" s="144" t="s">
        <v>2462</v>
      </c>
      <c r="AA267" s="145">
        <v>44</v>
      </c>
      <c r="AB267" s="145">
        <v>29</v>
      </c>
      <c r="AC267" s="145">
        <v>97</v>
      </c>
    </row>
    <row r="268" spans="1:29" ht="15.75" thickBot="1">
      <c r="A268" s="144" t="s">
        <v>2462</v>
      </c>
      <c r="B268" s="145">
        <v>44</v>
      </c>
      <c r="C268" s="145">
        <v>29</v>
      </c>
      <c r="D268" s="145">
        <v>97</v>
      </c>
      <c r="E268" s="9"/>
      <c r="P268" s="144" t="s">
        <v>2467</v>
      </c>
      <c r="Q268" s="145">
        <v>64</v>
      </c>
      <c r="R268" s="145">
        <v>43</v>
      </c>
      <c r="S268" s="145">
        <v>163</v>
      </c>
      <c r="U268" s="144" t="s">
        <v>2467</v>
      </c>
      <c r="V268" s="145">
        <v>42</v>
      </c>
      <c r="W268" s="145">
        <v>28</v>
      </c>
      <c r="X268" s="145">
        <v>155</v>
      </c>
      <c r="Z268" s="144" t="s">
        <v>2463</v>
      </c>
      <c r="AA268" s="145">
        <v>36</v>
      </c>
      <c r="AB268" s="145">
        <v>24</v>
      </c>
      <c r="AC268" s="145">
        <v>114</v>
      </c>
    </row>
    <row r="269" spans="1:29" ht="15.75" thickBot="1">
      <c r="A269" s="144" t="s">
        <v>2463</v>
      </c>
      <c r="B269" s="145">
        <v>36</v>
      </c>
      <c r="C269" s="145">
        <v>24</v>
      </c>
      <c r="D269" s="145">
        <v>114</v>
      </c>
      <c r="E269" s="9"/>
      <c r="P269" s="144" t="s">
        <v>2468</v>
      </c>
      <c r="Q269" s="145">
        <v>32</v>
      </c>
      <c r="R269" s="145">
        <v>21</v>
      </c>
      <c r="S269" s="145">
        <v>77</v>
      </c>
      <c r="U269" s="144" t="s">
        <v>2468</v>
      </c>
      <c r="V269" s="145">
        <v>32</v>
      </c>
      <c r="W269" s="145">
        <v>21</v>
      </c>
      <c r="X269" s="145">
        <v>77</v>
      </c>
      <c r="Z269" s="144" t="s">
        <v>2464</v>
      </c>
      <c r="AA269" s="145">
        <v>39</v>
      </c>
      <c r="AB269" s="145">
        <v>26</v>
      </c>
      <c r="AC269" s="145">
        <v>118</v>
      </c>
    </row>
    <row r="270" spans="1:29" ht="15.75" thickBot="1">
      <c r="A270" s="222" t="s">
        <v>2464</v>
      </c>
      <c r="B270" s="224">
        <v>36</v>
      </c>
      <c r="C270" s="224">
        <v>24</v>
      </c>
      <c r="D270" s="224">
        <v>144</v>
      </c>
      <c r="E270" s="9"/>
      <c r="P270" s="144" t="s">
        <v>2469</v>
      </c>
      <c r="Q270" s="145">
        <v>17</v>
      </c>
      <c r="R270" s="145">
        <v>12</v>
      </c>
      <c r="S270" s="145">
        <v>95</v>
      </c>
      <c r="U270" s="144" t="s">
        <v>2469</v>
      </c>
      <c r="V270" s="145">
        <v>17</v>
      </c>
      <c r="W270" s="145">
        <v>12</v>
      </c>
      <c r="X270" s="145">
        <v>95</v>
      </c>
      <c r="Z270" s="144" t="s">
        <v>2465</v>
      </c>
      <c r="AA270" s="145">
        <v>29</v>
      </c>
      <c r="AB270" s="145">
        <v>20</v>
      </c>
      <c r="AC270" s="145">
        <v>102</v>
      </c>
    </row>
    <row r="271" spans="1:29" ht="26.25" thickBot="1">
      <c r="A271" s="144" t="s">
        <v>2465</v>
      </c>
      <c r="B271" s="145">
        <v>29</v>
      </c>
      <c r="C271" s="145">
        <v>20</v>
      </c>
      <c r="D271" s="145">
        <v>102</v>
      </c>
      <c r="E271" s="9"/>
      <c r="P271" s="144" t="s">
        <v>2470</v>
      </c>
      <c r="Q271" s="145">
        <v>26</v>
      </c>
      <c r="R271" s="145">
        <v>17</v>
      </c>
      <c r="S271" s="145">
        <v>120</v>
      </c>
      <c r="U271" s="144" t="s">
        <v>2470</v>
      </c>
      <c r="V271" s="145">
        <v>26</v>
      </c>
      <c r="W271" s="145">
        <v>17</v>
      </c>
      <c r="X271" s="145">
        <v>120</v>
      </c>
      <c r="Z271" s="144" t="s">
        <v>2466</v>
      </c>
      <c r="AA271" s="145">
        <v>66</v>
      </c>
      <c r="AB271" s="145">
        <v>44</v>
      </c>
      <c r="AC271" s="145">
        <v>203</v>
      </c>
    </row>
    <row r="272" spans="1:29" ht="26.25" thickBot="1">
      <c r="A272" s="144" t="s">
        <v>2466</v>
      </c>
      <c r="B272" s="145">
        <v>66</v>
      </c>
      <c r="C272" s="145">
        <v>44</v>
      </c>
      <c r="D272" s="145">
        <v>203</v>
      </c>
      <c r="E272" s="9"/>
      <c r="P272" s="144" t="s">
        <v>2471</v>
      </c>
      <c r="Q272" s="145">
        <v>29</v>
      </c>
      <c r="R272" s="145">
        <v>20</v>
      </c>
      <c r="S272" s="145">
        <v>55</v>
      </c>
      <c r="U272" s="144" t="s">
        <v>2471</v>
      </c>
      <c r="V272" s="145">
        <v>29</v>
      </c>
      <c r="W272" s="145">
        <v>20</v>
      </c>
      <c r="X272" s="145">
        <v>55</v>
      </c>
      <c r="Z272" s="144" t="s">
        <v>2467</v>
      </c>
      <c r="AA272" s="145">
        <v>42</v>
      </c>
      <c r="AB272" s="145">
        <v>28</v>
      </c>
      <c r="AC272" s="145">
        <v>155</v>
      </c>
    </row>
    <row r="273" spans="1:29" ht="26.25" thickBot="1">
      <c r="A273" s="144" t="s">
        <v>2467</v>
      </c>
      <c r="B273" s="145">
        <v>42</v>
      </c>
      <c r="C273" s="145">
        <v>28</v>
      </c>
      <c r="D273" s="145">
        <v>155</v>
      </c>
      <c r="E273" s="9"/>
      <c r="P273" s="144" t="s">
        <v>2472</v>
      </c>
      <c r="Q273" s="145">
        <v>17</v>
      </c>
      <c r="R273" s="145">
        <v>12</v>
      </c>
      <c r="S273" s="145">
        <v>95</v>
      </c>
      <c r="U273" s="144" t="s">
        <v>2472</v>
      </c>
      <c r="V273" s="145">
        <v>17</v>
      </c>
      <c r="W273" s="145">
        <v>12</v>
      </c>
      <c r="X273" s="145">
        <v>95</v>
      </c>
      <c r="Z273" s="144" t="s">
        <v>2468</v>
      </c>
      <c r="AA273" s="145">
        <v>32</v>
      </c>
      <c r="AB273" s="145">
        <v>21</v>
      </c>
      <c r="AC273" s="145">
        <v>77</v>
      </c>
    </row>
    <row r="274" spans="1:29" ht="26.25" thickBot="1">
      <c r="A274" s="144" t="s">
        <v>2468</v>
      </c>
      <c r="B274" s="145">
        <v>32</v>
      </c>
      <c r="C274" s="145">
        <v>21</v>
      </c>
      <c r="D274" s="145">
        <v>77</v>
      </c>
      <c r="E274" s="9"/>
      <c r="P274" s="144" t="s">
        <v>2473</v>
      </c>
      <c r="Q274" s="145">
        <v>40</v>
      </c>
      <c r="R274" s="145">
        <v>27</v>
      </c>
      <c r="S274" s="145">
        <v>115</v>
      </c>
      <c r="U274" s="144" t="s">
        <v>2473</v>
      </c>
      <c r="V274" s="145">
        <v>40</v>
      </c>
      <c r="W274" s="145">
        <v>27</v>
      </c>
      <c r="X274" s="145">
        <v>144</v>
      </c>
      <c r="Z274" s="144" t="s">
        <v>2469</v>
      </c>
      <c r="AA274" s="145">
        <v>17</v>
      </c>
      <c r="AB274" s="145">
        <v>12</v>
      </c>
      <c r="AC274" s="145">
        <v>95</v>
      </c>
    </row>
    <row r="275" spans="1:29" ht="26.25" thickBot="1">
      <c r="A275" s="144" t="s">
        <v>2469</v>
      </c>
      <c r="B275" s="145">
        <v>17</v>
      </c>
      <c r="C275" s="145">
        <v>12</v>
      </c>
      <c r="D275" s="145">
        <v>95</v>
      </c>
      <c r="P275" s="144" t="s">
        <v>2474</v>
      </c>
      <c r="Q275" s="145">
        <v>33</v>
      </c>
      <c r="R275" s="145">
        <v>22</v>
      </c>
      <c r="S275" s="145">
        <v>108</v>
      </c>
      <c r="U275" s="144" t="s">
        <v>2474</v>
      </c>
      <c r="V275" s="145">
        <v>33</v>
      </c>
      <c r="W275" s="145">
        <v>22</v>
      </c>
      <c r="X275" s="145">
        <v>108</v>
      </c>
      <c r="Z275" s="144" t="s">
        <v>2508</v>
      </c>
      <c r="AA275" s="145">
        <v>32</v>
      </c>
      <c r="AB275" s="145">
        <v>21</v>
      </c>
      <c r="AC275" s="145">
        <v>110</v>
      </c>
    </row>
    <row r="276" spans="1:29" ht="26.25" thickBot="1">
      <c r="A276" s="144" t="s">
        <v>2508</v>
      </c>
      <c r="B276" s="145">
        <v>32</v>
      </c>
      <c r="C276" s="145">
        <v>21</v>
      </c>
      <c r="D276" s="145">
        <v>110</v>
      </c>
      <c r="P276" s="144" t="s">
        <v>2475</v>
      </c>
      <c r="Q276" s="145">
        <v>41</v>
      </c>
      <c r="R276" s="145">
        <v>28</v>
      </c>
      <c r="S276" s="145">
        <v>143</v>
      </c>
      <c r="U276" s="144" t="s">
        <v>2475</v>
      </c>
      <c r="V276" s="145">
        <v>41</v>
      </c>
      <c r="W276" s="145">
        <v>28</v>
      </c>
      <c r="X276" s="145">
        <v>143</v>
      </c>
      <c r="Z276" s="144" t="s">
        <v>2470</v>
      </c>
      <c r="AA276" s="145">
        <v>24</v>
      </c>
      <c r="AB276" s="145">
        <v>16</v>
      </c>
      <c r="AC276" s="145">
        <v>107</v>
      </c>
    </row>
    <row r="277" spans="1:29" ht="26.25" thickBot="1">
      <c r="A277" s="144" t="s">
        <v>2470</v>
      </c>
      <c r="B277" s="145">
        <v>24</v>
      </c>
      <c r="C277" s="145">
        <v>16</v>
      </c>
      <c r="D277" s="145">
        <v>107</v>
      </c>
      <c r="P277" s="144" t="s">
        <v>2476</v>
      </c>
      <c r="Q277" s="145">
        <v>26</v>
      </c>
      <c r="R277" s="145">
        <v>17</v>
      </c>
      <c r="S277" s="145">
        <v>98</v>
      </c>
      <c r="U277" s="144" t="s">
        <v>2476</v>
      </c>
      <c r="V277" s="145">
        <v>26</v>
      </c>
      <c r="W277" s="145">
        <v>17</v>
      </c>
      <c r="X277" s="145">
        <v>98</v>
      </c>
      <c r="Z277" s="144" t="s">
        <v>2471</v>
      </c>
      <c r="AA277" s="145">
        <v>44</v>
      </c>
      <c r="AB277" s="145">
        <v>29</v>
      </c>
      <c r="AC277" s="145">
        <v>120</v>
      </c>
    </row>
    <row r="278" spans="1:29" ht="26.25" thickBot="1">
      <c r="A278" s="144" t="s">
        <v>2471</v>
      </c>
      <c r="B278" s="145">
        <v>44</v>
      </c>
      <c r="C278" s="145">
        <v>29</v>
      </c>
      <c r="D278" s="145">
        <v>120</v>
      </c>
      <c r="P278" s="144" t="s">
        <v>2477</v>
      </c>
      <c r="Q278" s="145">
        <v>32</v>
      </c>
      <c r="R278" s="145">
        <v>21</v>
      </c>
      <c r="S278" s="145">
        <v>85</v>
      </c>
      <c r="U278" s="144" t="s">
        <v>2477</v>
      </c>
      <c r="V278" s="145">
        <v>32</v>
      </c>
      <c r="W278" s="145">
        <v>21</v>
      </c>
      <c r="X278" s="145">
        <v>85</v>
      </c>
      <c r="Z278" s="144" t="s">
        <v>2472</v>
      </c>
      <c r="AA278" s="145">
        <v>24</v>
      </c>
      <c r="AB278" s="145">
        <v>16</v>
      </c>
      <c r="AC278" s="145">
        <v>107</v>
      </c>
    </row>
    <row r="279" spans="1:29" ht="26.25" thickBot="1">
      <c r="A279" s="144" t="s">
        <v>2472</v>
      </c>
      <c r="B279" s="145">
        <v>24</v>
      </c>
      <c r="C279" s="145">
        <v>16</v>
      </c>
      <c r="D279" s="145">
        <v>107</v>
      </c>
      <c r="P279" s="144" t="s">
        <v>2478</v>
      </c>
      <c r="Q279" s="145">
        <v>48</v>
      </c>
      <c r="R279" s="145">
        <v>32</v>
      </c>
      <c r="S279" s="145">
        <v>90</v>
      </c>
      <c r="U279" s="144" t="s">
        <v>2478</v>
      </c>
      <c r="V279" s="145">
        <v>48</v>
      </c>
      <c r="W279" s="145">
        <v>32</v>
      </c>
      <c r="X279" s="145">
        <v>90</v>
      </c>
      <c r="Z279" s="144" t="s">
        <v>2473</v>
      </c>
      <c r="AA279" s="145">
        <v>40</v>
      </c>
      <c r="AB279" s="145">
        <v>27</v>
      </c>
      <c r="AC279" s="145">
        <v>144</v>
      </c>
    </row>
    <row r="280" spans="1:29" ht="26.25" thickBot="1">
      <c r="A280" s="144" t="s">
        <v>2473</v>
      </c>
      <c r="B280" s="145">
        <v>40</v>
      </c>
      <c r="C280" s="145">
        <v>27</v>
      </c>
      <c r="D280" s="145">
        <v>144</v>
      </c>
      <c r="P280" s="144" t="s">
        <v>2479</v>
      </c>
      <c r="Q280" s="145">
        <v>34</v>
      </c>
      <c r="R280" s="145">
        <v>23</v>
      </c>
      <c r="S280" s="145">
        <v>104</v>
      </c>
      <c r="U280" s="144" t="s">
        <v>2479</v>
      </c>
      <c r="V280" s="145">
        <v>34</v>
      </c>
      <c r="W280" s="145">
        <v>23</v>
      </c>
      <c r="X280" s="145">
        <v>104</v>
      </c>
      <c r="Z280" s="144" t="s">
        <v>2474</v>
      </c>
      <c r="AA280" s="145">
        <v>28</v>
      </c>
      <c r="AB280" s="145">
        <v>19</v>
      </c>
      <c r="AC280" s="145">
        <v>135</v>
      </c>
    </row>
    <row r="281" spans="1:29" ht="26.25" thickBot="1">
      <c r="A281" s="144" t="s">
        <v>2474</v>
      </c>
      <c r="B281" s="145">
        <v>28</v>
      </c>
      <c r="C281" s="145">
        <v>19</v>
      </c>
      <c r="D281" s="145">
        <v>135</v>
      </c>
      <c r="P281" s="144" t="s">
        <v>2480</v>
      </c>
      <c r="Q281" s="145">
        <v>52</v>
      </c>
      <c r="R281" s="145">
        <v>35</v>
      </c>
      <c r="S281" s="145">
        <v>160</v>
      </c>
      <c r="U281" s="144" t="s">
        <v>2480</v>
      </c>
      <c r="V281" s="145">
        <v>28</v>
      </c>
      <c r="W281" s="145">
        <v>32</v>
      </c>
      <c r="X281" s="145">
        <v>150</v>
      </c>
      <c r="Z281" s="144" t="s">
        <v>2475</v>
      </c>
      <c r="AA281" s="145">
        <v>41</v>
      </c>
      <c r="AB281" s="145">
        <v>28</v>
      </c>
      <c r="AC281" s="145">
        <v>143</v>
      </c>
    </row>
    <row r="282" spans="1:29" ht="15.75" thickBot="1">
      <c r="A282" s="222" t="s">
        <v>2475</v>
      </c>
      <c r="B282" s="224">
        <v>45</v>
      </c>
      <c r="C282" s="224">
        <v>30</v>
      </c>
      <c r="D282" s="224">
        <v>207</v>
      </c>
      <c r="P282" s="144" t="s">
        <v>2481</v>
      </c>
      <c r="Q282" s="145">
        <v>45</v>
      </c>
      <c r="R282" s="145">
        <v>30</v>
      </c>
      <c r="S282" s="145">
        <v>127</v>
      </c>
      <c r="U282" s="144" t="s">
        <v>2481</v>
      </c>
      <c r="V282" s="145">
        <v>45</v>
      </c>
      <c r="W282" s="145">
        <v>30</v>
      </c>
      <c r="X282" s="145">
        <v>127</v>
      </c>
      <c r="Z282" s="144" t="s">
        <v>2476</v>
      </c>
      <c r="AA282" s="145">
        <v>26</v>
      </c>
      <c r="AB282" s="145">
        <v>17</v>
      </c>
      <c r="AC282" s="145">
        <v>98</v>
      </c>
    </row>
    <row r="283" spans="1:29" ht="15.75" thickBot="1">
      <c r="A283" s="222" t="s">
        <v>2476</v>
      </c>
      <c r="B283" s="224">
        <v>33</v>
      </c>
      <c r="C283" s="224">
        <v>22</v>
      </c>
      <c r="D283" s="224">
        <v>180</v>
      </c>
      <c r="P283" s="144" t="s">
        <v>2482</v>
      </c>
      <c r="Q283" s="145">
        <v>65</v>
      </c>
      <c r="R283" s="145">
        <v>44</v>
      </c>
      <c r="S283" s="145">
        <v>156</v>
      </c>
      <c r="U283" s="144" t="s">
        <v>2482</v>
      </c>
      <c r="V283" s="145">
        <v>65</v>
      </c>
      <c r="W283" s="145">
        <v>44</v>
      </c>
      <c r="X283" s="145">
        <v>156</v>
      </c>
      <c r="Z283" s="144" t="s">
        <v>2477</v>
      </c>
      <c r="AA283" s="145">
        <v>32</v>
      </c>
      <c r="AB283" s="145">
        <v>21</v>
      </c>
      <c r="AC283" s="145">
        <v>85</v>
      </c>
    </row>
    <row r="284" spans="1:29" ht="15.75" thickBot="1">
      <c r="A284" s="144" t="s">
        <v>2477</v>
      </c>
      <c r="B284" s="145">
        <v>32</v>
      </c>
      <c r="C284" s="145">
        <v>21</v>
      </c>
      <c r="D284" s="145">
        <v>85</v>
      </c>
      <c r="P284" s="144" t="s">
        <v>2483</v>
      </c>
      <c r="Q284" s="145">
        <v>59</v>
      </c>
      <c r="R284" s="145">
        <v>40</v>
      </c>
      <c r="S284" s="145">
        <v>182</v>
      </c>
      <c r="U284" s="144" t="s">
        <v>2483</v>
      </c>
      <c r="V284" s="145">
        <v>59</v>
      </c>
      <c r="W284" s="145">
        <v>40</v>
      </c>
      <c r="X284" s="145">
        <v>182</v>
      </c>
      <c r="Z284" s="144" t="s">
        <v>2478</v>
      </c>
      <c r="AA284" s="145">
        <v>40</v>
      </c>
      <c r="AB284" s="145">
        <v>27</v>
      </c>
      <c r="AC284" s="145">
        <v>113</v>
      </c>
    </row>
    <row r="285" spans="1:29" ht="15.75" thickBot="1">
      <c r="A285" s="144" t="s">
        <v>2478</v>
      </c>
      <c r="B285" s="145">
        <v>40</v>
      </c>
      <c r="C285" s="145">
        <v>27</v>
      </c>
      <c r="D285" s="145">
        <v>113</v>
      </c>
      <c r="P285" s="144" t="s">
        <v>2484</v>
      </c>
      <c r="Q285" s="145">
        <v>77</v>
      </c>
      <c r="R285" s="145">
        <v>52</v>
      </c>
      <c r="S285" s="145">
        <v>182</v>
      </c>
      <c r="U285" s="144" t="s">
        <v>2484</v>
      </c>
      <c r="V285" s="145">
        <v>77</v>
      </c>
      <c r="W285" s="145">
        <v>52</v>
      </c>
      <c r="X285" s="145">
        <v>182</v>
      </c>
      <c r="Z285" s="144" t="s">
        <v>2479</v>
      </c>
      <c r="AA285" s="145">
        <v>34</v>
      </c>
      <c r="AB285" s="145">
        <v>23</v>
      </c>
      <c r="AC285" s="145">
        <v>104</v>
      </c>
    </row>
    <row r="286" spans="1:29" ht="15.75" thickBot="1">
      <c r="A286" s="222" t="s">
        <v>2479</v>
      </c>
      <c r="B286" s="224">
        <v>32</v>
      </c>
      <c r="C286" s="224">
        <v>21</v>
      </c>
      <c r="D286" s="224">
        <v>133</v>
      </c>
      <c r="P286" s="144" t="s">
        <v>2485</v>
      </c>
      <c r="Q286" s="145">
        <v>63</v>
      </c>
      <c r="R286" s="145">
        <v>42</v>
      </c>
      <c r="S286" s="145">
        <v>333</v>
      </c>
      <c r="U286" s="144" t="s">
        <v>2485</v>
      </c>
      <c r="V286" s="145">
        <v>63</v>
      </c>
      <c r="W286" s="145">
        <v>42</v>
      </c>
      <c r="X286" s="145">
        <v>333</v>
      </c>
      <c r="Z286" s="144" t="s">
        <v>2480</v>
      </c>
      <c r="AA286" s="145">
        <v>28</v>
      </c>
      <c r="AB286" s="145">
        <v>32</v>
      </c>
      <c r="AC286" s="145">
        <v>150</v>
      </c>
    </row>
    <row r="287" spans="1:29" ht="15.75" thickBot="1">
      <c r="A287" s="144" t="s">
        <v>2480</v>
      </c>
      <c r="B287" s="145">
        <v>28</v>
      </c>
      <c r="C287" s="145">
        <v>32</v>
      </c>
      <c r="D287" s="145">
        <v>150</v>
      </c>
      <c r="P287" s="144" t="s">
        <v>2486</v>
      </c>
      <c r="Q287" s="145">
        <v>65</v>
      </c>
      <c r="R287" s="145">
        <v>44</v>
      </c>
      <c r="S287" s="145">
        <v>233</v>
      </c>
      <c r="U287" s="144" t="s">
        <v>2486</v>
      </c>
      <c r="V287" s="145">
        <v>65</v>
      </c>
      <c r="W287" s="145">
        <v>44</v>
      </c>
      <c r="X287" s="145">
        <v>233</v>
      </c>
      <c r="Z287" s="144" t="s">
        <v>2481</v>
      </c>
      <c r="AA287" s="145">
        <v>45</v>
      </c>
      <c r="AB287" s="145">
        <v>30</v>
      </c>
      <c r="AC287" s="145">
        <v>127</v>
      </c>
    </row>
    <row r="288" spans="1:29" ht="39" thickBot="1">
      <c r="A288" s="222" t="s">
        <v>2481</v>
      </c>
      <c r="B288" s="224">
        <v>51</v>
      </c>
      <c r="C288" s="224">
        <v>34</v>
      </c>
      <c r="D288" s="224">
        <v>178</v>
      </c>
      <c r="P288" s="144" t="s">
        <v>2487</v>
      </c>
      <c r="Q288" s="145">
        <v>62</v>
      </c>
      <c r="R288" s="145">
        <v>41</v>
      </c>
      <c r="S288" s="145">
        <v>204</v>
      </c>
      <c r="U288" s="144" t="s">
        <v>2487</v>
      </c>
      <c r="V288" s="145">
        <v>62</v>
      </c>
      <c r="W288" s="145">
        <v>41</v>
      </c>
      <c r="X288" s="145">
        <v>204</v>
      </c>
      <c r="Z288" s="144" t="s">
        <v>2482</v>
      </c>
      <c r="AA288" s="145">
        <v>65</v>
      </c>
      <c r="AB288" s="145">
        <v>44</v>
      </c>
      <c r="AC288" s="145">
        <v>156</v>
      </c>
    </row>
    <row r="289" spans="1:29" ht="51.75" thickBot="1">
      <c r="A289" s="222" t="s">
        <v>2482</v>
      </c>
      <c r="B289" s="224">
        <v>81</v>
      </c>
      <c r="C289" s="224">
        <v>54</v>
      </c>
      <c r="D289" s="224">
        <v>169</v>
      </c>
      <c r="P289" s="144" t="s">
        <v>2488</v>
      </c>
      <c r="Q289" s="145">
        <v>64</v>
      </c>
      <c r="R289" s="145">
        <v>43</v>
      </c>
      <c r="S289" s="145">
        <v>262</v>
      </c>
      <c r="U289" s="144" t="s">
        <v>2488</v>
      </c>
      <c r="V289" s="145">
        <v>64</v>
      </c>
      <c r="W289" s="145">
        <v>43</v>
      </c>
      <c r="X289" s="145">
        <v>262</v>
      </c>
      <c r="Z289" s="144" t="s">
        <v>2483</v>
      </c>
      <c r="AA289" s="145">
        <v>59</v>
      </c>
      <c r="AB289" s="145">
        <v>40</v>
      </c>
      <c r="AC289" s="145">
        <v>182</v>
      </c>
    </row>
    <row r="290" spans="1:29" ht="51.75" thickBot="1">
      <c r="A290" s="144" t="s">
        <v>2483</v>
      </c>
      <c r="B290" s="145">
        <v>59</v>
      </c>
      <c r="C290" s="145">
        <v>40</v>
      </c>
      <c r="D290" s="145">
        <v>182</v>
      </c>
      <c r="P290" s="144" t="s">
        <v>2489</v>
      </c>
      <c r="Q290" s="145">
        <v>65</v>
      </c>
      <c r="R290" s="145">
        <v>44</v>
      </c>
      <c r="S290" s="145">
        <v>456</v>
      </c>
      <c r="U290" s="144" t="s">
        <v>2489</v>
      </c>
      <c r="V290" s="145">
        <v>65</v>
      </c>
      <c r="W290" s="145">
        <v>44</v>
      </c>
      <c r="X290" s="145">
        <v>456</v>
      </c>
      <c r="Z290" s="144" t="s">
        <v>2484</v>
      </c>
      <c r="AA290" s="145">
        <v>77</v>
      </c>
      <c r="AB290" s="145">
        <v>52</v>
      </c>
      <c r="AC290" s="145">
        <v>182</v>
      </c>
    </row>
    <row r="291" spans="1:29" ht="26.25" thickBot="1">
      <c r="A291" s="144" t="s">
        <v>2484</v>
      </c>
      <c r="B291" s="145">
        <v>77</v>
      </c>
      <c r="C291" s="145">
        <v>52</v>
      </c>
      <c r="D291" s="145">
        <v>182</v>
      </c>
      <c r="P291" s="144" t="s">
        <v>2490</v>
      </c>
      <c r="Q291" s="145">
        <v>66</v>
      </c>
      <c r="R291" s="145">
        <v>44</v>
      </c>
      <c r="S291" s="145">
        <v>308</v>
      </c>
      <c r="U291" s="144" t="s">
        <v>2490</v>
      </c>
      <c r="V291" s="145">
        <v>66</v>
      </c>
      <c r="W291" s="145">
        <v>44</v>
      </c>
      <c r="X291" s="145">
        <v>308</v>
      </c>
      <c r="Z291" s="144" t="s">
        <v>2485</v>
      </c>
      <c r="AA291" s="145">
        <v>63</v>
      </c>
      <c r="AB291" s="145">
        <v>42</v>
      </c>
      <c r="AC291" s="145">
        <v>333</v>
      </c>
    </row>
    <row r="292" spans="1:29" ht="26.25" thickBot="1">
      <c r="A292" s="144" t="s">
        <v>2485</v>
      </c>
      <c r="B292" s="145">
        <v>63</v>
      </c>
      <c r="C292" s="145">
        <v>42</v>
      </c>
      <c r="D292" s="145">
        <v>333</v>
      </c>
      <c r="P292" s="144" t="s">
        <v>2491</v>
      </c>
      <c r="Q292" s="145">
        <v>59</v>
      </c>
      <c r="R292" s="145">
        <v>40</v>
      </c>
      <c r="S292" s="145">
        <v>327</v>
      </c>
      <c r="U292" s="144" t="s">
        <v>2491</v>
      </c>
      <c r="V292" s="145">
        <v>59</v>
      </c>
      <c r="W292" s="145">
        <v>40</v>
      </c>
      <c r="X292" s="145">
        <v>327</v>
      </c>
      <c r="Z292" s="144" t="s">
        <v>2486</v>
      </c>
      <c r="AA292" s="145">
        <v>65</v>
      </c>
      <c r="AB292" s="145">
        <v>44</v>
      </c>
      <c r="AC292" s="145">
        <v>233</v>
      </c>
    </row>
    <row r="293" spans="1:29" ht="26.25" thickBot="1">
      <c r="A293" s="144" t="s">
        <v>2486</v>
      </c>
      <c r="B293" s="145">
        <v>65</v>
      </c>
      <c r="C293" s="145">
        <v>44</v>
      </c>
      <c r="D293" s="145">
        <v>233</v>
      </c>
      <c r="P293" s="144" t="s">
        <v>2492</v>
      </c>
      <c r="Q293" s="145">
        <v>66</v>
      </c>
      <c r="R293" s="145">
        <v>44</v>
      </c>
      <c r="S293" s="145">
        <v>203</v>
      </c>
      <c r="U293" s="144" t="s">
        <v>2492</v>
      </c>
      <c r="V293" s="145">
        <v>66</v>
      </c>
      <c r="W293" s="145">
        <v>44</v>
      </c>
      <c r="X293" s="145">
        <v>203</v>
      </c>
      <c r="Z293" s="144" t="s">
        <v>2487</v>
      </c>
      <c r="AA293" s="145">
        <v>62</v>
      </c>
      <c r="AB293" s="145">
        <v>41</v>
      </c>
      <c r="AC293" s="145">
        <v>204</v>
      </c>
    </row>
    <row r="294" spans="1:29" ht="26.25" thickBot="1">
      <c r="A294" s="144" t="s">
        <v>2487</v>
      </c>
      <c r="B294" s="145">
        <v>62</v>
      </c>
      <c r="C294" s="145">
        <v>41</v>
      </c>
      <c r="D294" s="145">
        <v>204</v>
      </c>
      <c r="P294" s="144" t="s">
        <v>2493</v>
      </c>
      <c r="Q294" s="145">
        <v>59</v>
      </c>
      <c r="R294" s="145">
        <v>40</v>
      </c>
      <c r="S294" s="145">
        <v>182</v>
      </c>
      <c r="U294" s="144" t="s">
        <v>2493</v>
      </c>
      <c r="V294" s="145">
        <v>59</v>
      </c>
      <c r="W294" s="145">
        <v>40</v>
      </c>
      <c r="X294" s="145">
        <v>182</v>
      </c>
      <c r="Z294" s="144" t="s">
        <v>2488</v>
      </c>
      <c r="AA294" s="145">
        <v>64</v>
      </c>
      <c r="AB294" s="145">
        <v>43</v>
      </c>
      <c r="AC294" s="145">
        <v>262</v>
      </c>
    </row>
    <row r="295" spans="1:29" ht="26.25" thickBot="1">
      <c r="A295" s="144" t="s">
        <v>2488</v>
      </c>
      <c r="B295" s="145">
        <v>64</v>
      </c>
      <c r="C295" s="145">
        <v>43</v>
      </c>
      <c r="D295" s="145">
        <v>262</v>
      </c>
      <c r="P295" s="144" t="s">
        <v>2494</v>
      </c>
      <c r="Q295" s="145">
        <v>66</v>
      </c>
      <c r="R295" s="145">
        <v>44</v>
      </c>
      <c r="S295" s="145">
        <v>163</v>
      </c>
      <c r="U295" s="144" t="s">
        <v>2494</v>
      </c>
      <c r="V295" s="145">
        <v>66</v>
      </c>
      <c r="W295" s="145">
        <v>44</v>
      </c>
      <c r="X295" s="145">
        <v>163</v>
      </c>
      <c r="Z295" s="144" t="s">
        <v>2489</v>
      </c>
      <c r="AA295" s="145">
        <v>65</v>
      </c>
      <c r="AB295" s="145">
        <v>44</v>
      </c>
      <c r="AC295" s="145">
        <v>456</v>
      </c>
    </row>
    <row r="296" spans="1:29" ht="26.25" thickBot="1">
      <c r="A296" s="144" t="s">
        <v>2489</v>
      </c>
      <c r="B296" s="145">
        <v>65</v>
      </c>
      <c r="C296" s="145">
        <v>44</v>
      </c>
      <c r="D296" s="145">
        <v>456</v>
      </c>
      <c r="P296" s="144" t="s">
        <v>2495</v>
      </c>
      <c r="Q296" s="145">
        <v>52</v>
      </c>
      <c r="R296" s="145">
        <v>35</v>
      </c>
      <c r="S296" s="145">
        <v>99</v>
      </c>
      <c r="U296" s="144" t="s">
        <v>2495</v>
      </c>
      <c r="V296" s="145">
        <v>52</v>
      </c>
      <c r="W296" s="145">
        <v>35</v>
      </c>
      <c r="X296" s="145">
        <v>99</v>
      </c>
      <c r="Z296" s="144" t="s">
        <v>2490</v>
      </c>
      <c r="AA296" s="145">
        <v>66</v>
      </c>
      <c r="AB296" s="145">
        <v>44</v>
      </c>
      <c r="AC296" s="145">
        <v>308</v>
      </c>
    </row>
    <row r="297" spans="1:29" ht="39" thickBot="1">
      <c r="A297" s="144" t="s">
        <v>2490</v>
      </c>
      <c r="B297" s="145">
        <v>66</v>
      </c>
      <c r="C297" s="145">
        <v>44</v>
      </c>
      <c r="D297" s="145">
        <v>308</v>
      </c>
      <c r="P297" s="144" t="s">
        <v>2496</v>
      </c>
      <c r="Q297" s="145">
        <v>41</v>
      </c>
      <c r="R297" s="145">
        <v>28</v>
      </c>
      <c r="S297" s="145">
        <v>86</v>
      </c>
      <c r="U297" s="144" t="s">
        <v>2496</v>
      </c>
      <c r="V297" s="145">
        <v>41</v>
      </c>
      <c r="W297" s="145">
        <v>28</v>
      </c>
      <c r="X297" s="145">
        <v>86</v>
      </c>
      <c r="Z297" s="144" t="s">
        <v>2491</v>
      </c>
      <c r="AA297" s="145">
        <v>59</v>
      </c>
      <c r="AB297" s="145">
        <v>40</v>
      </c>
      <c r="AC297" s="145">
        <v>327</v>
      </c>
    </row>
    <row r="298" spans="1:29" ht="39" thickBot="1">
      <c r="A298" s="144" t="s">
        <v>2491</v>
      </c>
      <c r="B298" s="145">
        <v>59</v>
      </c>
      <c r="C298" s="145">
        <v>40</v>
      </c>
      <c r="D298" s="145">
        <v>327</v>
      </c>
      <c r="P298" s="144" t="s">
        <v>2497</v>
      </c>
      <c r="Q298" s="145">
        <v>20</v>
      </c>
      <c r="R298" s="145">
        <v>13</v>
      </c>
      <c r="S298" s="145">
        <v>98</v>
      </c>
      <c r="U298" s="144" t="s">
        <v>2497</v>
      </c>
      <c r="V298" s="145">
        <v>20</v>
      </c>
      <c r="W298" s="145">
        <v>13</v>
      </c>
      <c r="X298" s="145">
        <v>98</v>
      </c>
      <c r="Z298" s="144" t="s">
        <v>2492</v>
      </c>
      <c r="AA298" s="145">
        <v>66</v>
      </c>
      <c r="AB298" s="145">
        <v>44</v>
      </c>
      <c r="AC298" s="145">
        <v>203</v>
      </c>
    </row>
    <row r="299" spans="1:29" ht="39" thickBot="1">
      <c r="A299" s="144" t="s">
        <v>2492</v>
      </c>
      <c r="B299" s="145">
        <v>66</v>
      </c>
      <c r="C299" s="145">
        <v>44</v>
      </c>
      <c r="D299" s="145">
        <v>203</v>
      </c>
      <c r="P299" s="144" t="s">
        <v>2498</v>
      </c>
      <c r="Q299" s="145">
        <v>46</v>
      </c>
      <c r="R299" s="145">
        <v>31</v>
      </c>
      <c r="S299" s="145">
        <v>74</v>
      </c>
      <c r="U299" s="144" t="s">
        <v>2498</v>
      </c>
      <c r="V299" s="145">
        <v>53</v>
      </c>
      <c r="W299" s="145">
        <v>36</v>
      </c>
      <c r="X299" s="145">
        <v>210</v>
      </c>
      <c r="Z299" s="144" t="s">
        <v>2493</v>
      </c>
      <c r="AA299" s="145">
        <v>59</v>
      </c>
      <c r="AB299" s="145">
        <v>40</v>
      </c>
      <c r="AC299" s="145">
        <v>182</v>
      </c>
    </row>
    <row r="300" spans="1:29" ht="26.25" thickBot="1">
      <c r="A300" s="144" t="s">
        <v>2493</v>
      </c>
      <c r="B300" s="145">
        <v>59</v>
      </c>
      <c r="C300" s="145">
        <v>40</v>
      </c>
      <c r="D300" s="145">
        <v>182</v>
      </c>
      <c r="P300" s="144" t="s">
        <v>2499</v>
      </c>
      <c r="Q300" s="145">
        <v>42</v>
      </c>
      <c r="R300" s="145">
        <v>28</v>
      </c>
      <c r="S300" s="145">
        <v>125</v>
      </c>
      <c r="U300" s="144" t="s">
        <v>2499</v>
      </c>
      <c r="V300" s="145">
        <v>42</v>
      </c>
      <c r="W300" s="145">
        <v>28</v>
      </c>
      <c r="X300" s="145">
        <v>125</v>
      </c>
      <c r="Z300" s="144" t="s">
        <v>2494</v>
      </c>
      <c r="AA300" s="145">
        <v>66</v>
      </c>
      <c r="AB300" s="145">
        <v>44</v>
      </c>
      <c r="AC300" s="145">
        <v>163</v>
      </c>
    </row>
    <row r="301" spans="1:29" ht="26.25" thickBot="1">
      <c r="A301" s="144" t="s">
        <v>2494</v>
      </c>
      <c r="B301" s="145">
        <v>66</v>
      </c>
      <c r="C301" s="145">
        <v>44</v>
      </c>
      <c r="D301" s="145">
        <v>163</v>
      </c>
      <c r="P301" s="157" t="s">
        <v>2501</v>
      </c>
      <c r="Q301" s="158">
        <v>27</v>
      </c>
      <c r="R301" s="158">
        <v>18</v>
      </c>
      <c r="S301" s="158">
        <v>89</v>
      </c>
      <c r="U301" s="157" t="s">
        <v>2501</v>
      </c>
      <c r="V301" s="158">
        <v>27</v>
      </c>
      <c r="W301" s="158">
        <v>18</v>
      </c>
      <c r="X301" s="158">
        <v>89</v>
      </c>
      <c r="Z301" s="144" t="s">
        <v>2495</v>
      </c>
      <c r="AA301" s="145">
        <v>52</v>
      </c>
      <c r="AB301" s="145">
        <v>35</v>
      </c>
      <c r="AC301" s="145">
        <v>99</v>
      </c>
    </row>
    <row r="302" spans="1:29" ht="26.25" thickBot="1">
      <c r="A302" s="144" t="s">
        <v>2495</v>
      </c>
      <c r="B302" s="145">
        <v>52</v>
      </c>
      <c r="C302" s="145">
        <v>35</v>
      </c>
      <c r="D302" s="145">
        <v>99</v>
      </c>
      <c r="Z302" s="144" t="s">
        <v>2496</v>
      </c>
      <c r="AA302" s="145">
        <v>36</v>
      </c>
      <c r="AB302" s="145">
        <v>24</v>
      </c>
      <c r="AC302" s="145">
        <v>111</v>
      </c>
    </row>
    <row r="303" spans="1:29" ht="26.25" thickBot="1">
      <c r="A303" s="144" t="s">
        <v>2496</v>
      </c>
      <c r="B303" s="145">
        <v>36</v>
      </c>
      <c r="C303" s="145">
        <v>24</v>
      </c>
      <c r="D303" s="145">
        <v>111</v>
      </c>
      <c r="Z303" s="144" t="s">
        <v>2497</v>
      </c>
      <c r="AA303" s="145">
        <v>20</v>
      </c>
      <c r="AB303" s="145">
        <v>13</v>
      </c>
      <c r="AC303" s="145">
        <v>98</v>
      </c>
    </row>
    <row r="304" spans="1:29" ht="39" thickBot="1">
      <c r="A304" s="222" t="s">
        <v>2497</v>
      </c>
      <c r="B304" s="224">
        <v>21</v>
      </c>
      <c r="C304" s="224">
        <v>14</v>
      </c>
      <c r="D304" s="224">
        <v>148</v>
      </c>
      <c r="Z304" s="144" t="s">
        <v>2498</v>
      </c>
      <c r="AA304" s="145">
        <v>53</v>
      </c>
      <c r="AB304" s="145">
        <v>36</v>
      </c>
      <c r="AC304" s="145">
        <v>210</v>
      </c>
    </row>
    <row r="305" spans="1:29" ht="39" thickBot="1">
      <c r="A305" s="144" t="s">
        <v>2498</v>
      </c>
      <c r="B305" s="145">
        <v>53</v>
      </c>
      <c r="C305" s="145">
        <v>36</v>
      </c>
      <c r="D305" s="145">
        <v>210</v>
      </c>
      <c r="Z305" s="144" t="s">
        <v>2499</v>
      </c>
      <c r="AA305" s="145">
        <v>42</v>
      </c>
      <c r="AB305" s="145">
        <v>28</v>
      </c>
      <c r="AC305" s="145">
        <v>125</v>
      </c>
    </row>
    <row r="306" spans="1:29" ht="15.75" thickBot="1">
      <c r="A306" s="144" t="s">
        <v>2499</v>
      </c>
      <c r="B306" s="145">
        <v>42</v>
      </c>
      <c r="C306" s="145">
        <v>28</v>
      </c>
      <c r="D306" s="145">
        <v>125</v>
      </c>
    </row>
  </sheetData>
  <mergeCells count="8">
    <mergeCell ref="AA1:AB1"/>
    <mergeCell ref="AC1:AC2"/>
    <mergeCell ref="X1:X2"/>
    <mergeCell ref="B1:C1"/>
    <mergeCell ref="D1:D2"/>
    <mergeCell ref="Q1:R1"/>
    <mergeCell ref="S1:S2"/>
    <mergeCell ref="V1:W1"/>
  </mergeCells>
  <phoneticPr fontId="36" type="noConversion"/>
  <dataValidations count="2">
    <dataValidation allowBlank="1" showInputMessage="1" sqref="G9"/>
    <dataValidation type="list" allowBlank="1" showInputMessage="1" showErrorMessage="1" sqref="F6">
      <formula1>"tab_Staedtenamen"</formula1>
    </dataValidation>
  </dataValidations>
  <hyperlinks>
    <hyperlink ref="F1" r:id="rId1" display="https://www.bing.com/videos/search?q=excel+dropdown+buchstabensuche&amp;&amp;view=detail&amp;mid=79E6E4878F2A038B61DD79E6E4878F2A038B61DD&amp;&amp;FORM=VRDGAR&amp;ru=%2Fvideos%2Fsearch%3Fq%3Dexcel%2520dropdown%2520buchstabensuche%26qs%3DRI%26form%3DQBVR%26sp%3D1%26pq%3Ddropdown%2520buchs%26sc%3D1-14%26sk%3D%26cvid%3D9DAC20913AB641518003E489F415F782"/>
  </hyperlinks>
  <pageMargins left="0.7" right="0.7" top="0.78740157499999996" bottom="0.78740157499999996" header="0.3" footer="0.3"/>
  <tableParts count="10">
    <tablePart r:id="rId2"/>
    <tablePart r:id="rId3"/>
    <tablePart r:id="rId4"/>
    <tablePart r:id="rId5"/>
    <tablePart r:id="rId6"/>
    <tablePart r:id="rId7"/>
    <tablePart r:id="rId8"/>
    <tablePart r:id="rId9"/>
    <tablePart r:id="rId10"/>
    <tablePart r:id="rId1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rgb="FFFF0000"/>
    <pageSetUpPr fitToPage="1"/>
  </sheetPr>
  <dimension ref="A1:Z71"/>
  <sheetViews>
    <sheetView showGridLines="0" tabSelected="1" zoomScaleNormal="100" workbookViewId="0">
      <selection activeCell="M13" sqref="M13:N13"/>
    </sheetView>
  </sheetViews>
  <sheetFormatPr baseColWidth="10" defaultColWidth="11.42578125" defaultRowHeight="14.25"/>
  <cols>
    <col min="1" max="1" width="4.5703125" style="13" bestFit="1" customWidth="1"/>
    <col min="2" max="2" width="10.28515625" style="12" customWidth="1"/>
    <col min="3" max="3" width="15.28515625" style="19" customWidth="1"/>
    <col min="4" max="4" width="18.28515625" style="19" customWidth="1"/>
    <col min="5" max="5" width="0.140625" style="19" customWidth="1"/>
    <col min="6" max="6" width="21.85546875" style="12" customWidth="1"/>
    <col min="7" max="7" width="3.7109375" style="13" bestFit="1" customWidth="1"/>
    <col min="8" max="8" width="8.140625" style="12" bestFit="1" customWidth="1"/>
    <col min="9" max="9" width="10.85546875" style="12" customWidth="1"/>
    <col min="10" max="10" width="3.28515625" style="13" customWidth="1"/>
    <col min="11" max="11" width="8.140625" style="12" bestFit="1" customWidth="1"/>
    <col min="12" max="12" width="10.7109375" style="12" customWidth="1"/>
    <col min="13" max="13" width="2.28515625" style="12" customWidth="1"/>
    <col min="14" max="14" width="4.42578125" style="12" customWidth="1"/>
    <col min="15" max="15" width="6.7109375" style="12" bestFit="1" customWidth="1"/>
    <col min="16" max="16" width="6.85546875" style="12" bestFit="1" customWidth="1"/>
    <col min="17" max="17" width="11.85546875" style="12" customWidth="1"/>
    <col min="18" max="18" width="10.85546875" style="12" bestFit="1" customWidth="1"/>
    <col min="19" max="19" width="8.7109375" style="12" bestFit="1" customWidth="1"/>
    <col min="20" max="20" width="10" style="12" bestFit="1" customWidth="1"/>
    <col min="21" max="21" width="10.85546875" style="13" bestFit="1" customWidth="1"/>
    <col min="22" max="22" width="11.28515625" style="12" customWidth="1"/>
    <col min="23" max="23" width="22.140625" style="13" customWidth="1"/>
    <col min="24" max="24" width="32.28515625" style="12" hidden="1" customWidth="1"/>
    <col min="25" max="25" width="27.42578125" style="12" customWidth="1"/>
    <col min="26" max="16384" width="11.42578125" style="12"/>
  </cols>
  <sheetData>
    <row r="1" spans="1:26" s="55" customFormat="1" ht="20.25" customHeight="1">
      <c r="A1" s="204" t="s">
        <v>46</v>
      </c>
      <c r="B1" s="204"/>
      <c r="C1" s="204"/>
      <c r="D1" s="204"/>
      <c r="E1" s="59"/>
      <c r="F1" s="84" t="s">
        <v>4</v>
      </c>
      <c r="G1" s="76" t="s">
        <v>47</v>
      </c>
      <c r="H1" s="76" t="str">
        <f>TEXT(C5,"JJJJ")&amp;"-"&amp;D4&amp;"-"</f>
        <v>2023-1-</v>
      </c>
      <c r="I1" s="75">
        <v>1</v>
      </c>
      <c r="J1" s="110" t="s">
        <v>48</v>
      </c>
      <c r="K1" s="110"/>
      <c r="L1" s="110"/>
      <c r="R1" s="171" t="s">
        <v>49</v>
      </c>
      <c r="S1" s="171"/>
      <c r="U1" s="74"/>
      <c r="W1" s="74"/>
    </row>
    <row r="2" spans="1:26" s="87" customFormat="1" ht="12.75" customHeight="1">
      <c r="A2" s="85"/>
      <c r="B2" s="85"/>
      <c r="C2" s="85"/>
      <c r="D2" s="85"/>
      <c r="E2" s="85"/>
      <c r="F2" s="85"/>
      <c r="G2" s="86"/>
      <c r="J2" s="86"/>
      <c r="R2" s="171"/>
      <c r="S2" s="171"/>
      <c r="U2" s="86"/>
      <c r="W2" s="164" t="s">
        <v>2502</v>
      </c>
    </row>
    <row r="3" spans="1:26" s="87" customFormat="1" ht="12.75">
      <c r="A3" s="205" t="s">
        <v>50</v>
      </c>
      <c r="B3" s="206"/>
      <c r="C3" s="209" t="s">
        <v>51</v>
      </c>
      <c r="D3" s="209"/>
      <c r="F3" s="153" t="s">
        <v>8</v>
      </c>
      <c r="G3" s="185"/>
      <c r="H3" s="185"/>
      <c r="I3" s="185"/>
      <c r="J3" s="185"/>
      <c r="K3" s="185"/>
      <c r="N3" s="88"/>
      <c r="R3" s="171"/>
      <c r="S3" s="171"/>
      <c r="U3" s="86"/>
      <c r="W3" s="165" t="s">
        <v>2503</v>
      </c>
    </row>
    <row r="4" spans="1:26" s="87" customFormat="1" ht="15" customHeight="1">
      <c r="A4" s="207" t="s">
        <v>52</v>
      </c>
      <c r="B4" s="208"/>
      <c r="C4" s="163" t="s">
        <v>2197</v>
      </c>
      <c r="D4" s="89">
        <f>IF($C$4="Januar",1,IF($C$4="Februar",2,IF($C$4="März",3,IF($C$4="April",4,IF($C$4="Mai",5,IF($C$4="Juni",6,IF($C$4="July",7,IF($C$4="August",8,IF($C$4="September",9,IF($C$4="Oktober",10,IF($C$4="November",11,12)))))))))))</f>
        <v>1</v>
      </c>
      <c r="E4" s="90"/>
      <c r="F4" s="141" t="s">
        <v>54</v>
      </c>
      <c r="G4" s="193" t="s">
        <v>55</v>
      </c>
      <c r="H4" s="194"/>
      <c r="J4" s="86"/>
      <c r="R4" s="171"/>
      <c r="S4" s="171"/>
      <c r="T4" s="91"/>
      <c r="U4" s="86"/>
      <c r="W4" s="86"/>
    </row>
    <row r="5" spans="1:26" s="87" customFormat="1" ht="15" customHeight="1">
      <c r="A5" s="207" t="s">
        <v>56</v>
      </c>
      <c r="B5" s="208"/>
      <c r="C5" s="162">
        <v>45291</v>
      </c>
      <c r="D5" s="89"/>
      <c r="E5" s="90"/>
      <c r="F5" s="141"/>
      <c r="G5" s="171" t="s">
        <v>57</v>
      </c>
      <c r="H5" s="171"/>
      <c r="I5" s="171"/>
      <c r="J5" s="171"/>
      <c r="R5" s="154"/>
      <c r="S5" s="154"/>
      <c r="T5" s="91"/>
      <c r="U5" s="86"/>
      <c r="W5" s="86"/>
    </row>
    <row r="6" spans="1:26" s="87" customFormat="1" ht="15" customHeight="1">
      <c r="D6" s="90"/>
      <c r="E6" s="90"/>
      <c r="G6" s="171"/>
      <c r="H6" s="171"/>
      <c r="I6" s="171"/>
      <c r="J6" s="171"/>
      <c r="N6" s="172"/>
      <c r="O6" s="172"/>
      <c r="P6" s="92"/>
      <c r="Q6" s="92"/>
      <c r="T6" s="91"/>
      <c r="U6" s="86"/>
      <c r="W6" s="86"/>
      <c r="Y6" s="91"/>
    </row>
    <row r="7" spans="1:26" s="87" customFormat="1" ht="15" customHeight="1">
      <c r="A7" s="201" t="s">
        <v>58</v>
      </c>
      <c r="B7" s="201"/>
      <c r="C7" s="90">
        <f>MIN(H13:H64)</f>
        <v>44927</v>
      </c>
      <c r="D7" s="90"/>
      <c r="E7" s="90"/>
      <c r="G7" s="171"/>
      <c r="H7" s="171"/>
      <c r="I7" s="171"/>
      <c r="J7" s="171"/>
      <c r="N7" s="172"/>
      <c r="O7" s="172"/>
      <c r="P7" s="92"/>
      <c r="Q7" s="92"/>
      <c r="U7" s="142"/>
      <c r="W7" s="86"/>
      <c r="Y7" s="91"/>
    </row>
    <row r="8" spans="1:26" s="87" customFormat="1" ht="19.5" customHeight="1">
      <c r="A8" s="202" t="s">
        <v>59</v>
      </c>
      <c r="B8" s="202"/>
      <c r="C8" s="93">
        <f>MAX(K13:K58)</f>
        <v>44927</v>
      </c>
      <c r="D8" s="90"/>
      <c r="E8" s="90"/>
      <c r="G8" s="171"/>
      <c r="H8" s="171"/>
      <c r="I8" s="171"/>
      <c r="J8" s="171"/>
      <c r="M8" s="150" t="s">
        <v>60</v>
      </c>
      <c r="N8" s="69"/>
      <c r="O8" s="69"/>
      <c r="Q8" s="152"/>
      <c r="U8" s="86"/>
      <c r="W8" s="86"/>
      <c r="Y8" s="91"/>
      <c r="Z8" s="166"/>
    </row>
    <row r="9" spans="1:26" s="82" customFormat="1" ht="12.75">
      <c r="A9" s="197" t="s">
        <v>61</v>
      </c>
      <c r="B9" s="200" t="s">
        <v>62</v>
      </c>
      <c r="C9" s="200" t="s">
        <v>63</v>
      </c>
      <c r="D9" s="203" t="s">
        <v>64</v>
      </c>
      <c r="E9" s="200" t="s">
        <v>65</v>
      </c>
      <c r="F9" s="203" t="s">
        <v>18</v>
      </c>
      <c r="G9" s="191" t="s">
        <v>66</v>
      </c>
      <c r="H9" s="191"/>
      <c r="I9" s="191" t="s">
        <v>67</v>
      </c>
      <c r="J9" s="191" t="s">
        <v>68</v>
      </c>
      <c r="K9" s="191"/>
      <c r="L9" s="181" t="s">
        <v>69</v>
      </c>
      <c r="M9" s="151"/>
      <c r="Q9" s="179" t="s">
        <v>70</v>
      </c>
      <c r="R9" s="189" t="s">
        <v>71</v>
      </c>
      <c r="S9" s="174" t="s">
        <v>72</v>
      </c>
      <c r="T9" s="174" t="s">
        <v>73</v>
      </c>
      <c r="U9" s="187" t="s">
        <v>74</v>
      </c>
      <c r="V9" s="174" t="s">
        <v>73</v>
      </c>
      <c r="W9" s="176" t="s">
        <v>75</v>
      </c>
      <c r="X9" s="186" t="s">
        <v>76</v>
      </c>
    </row>
    <row r="10" spans="1:26" s="82" customFormat="1" ht="25.5">
      <c r="A10" s="198"/>
      <c r="B10" s="200"/>
      <c r="C10" s="200"/>
      <c r="D10" s="200"/>
      <c r="E10" s="200"/>
      <c r="F10" s="200"/>
      <c r="G10" s="192"/>
      <c r="H10" s="192"/>
      <c r="I10" s="192"/>
      <c r="J10" s="192"/>
      <c r="K10" s="192"/>
      <c r="L10" s="182"/>
      <c r="M10" s="195" t="s">
        <v>77</v>
      </c>
      <c r="N10" s="196"/>
      <c r="O10" s="156" t="s">
        <v>78</v>
      </c>
      <c r="P10" s="83" t="s">
        <v>79</v>
      </c>
      <c r="Q10" s="180"/>
      <c r="R10" s="189"/>
      <c r="S10" s="174"/>
      <c r="T10" s="174"/>
      <c r="U10" s="187"/>
      <c r="V10" s="174"/>
      <c r="W10" s="177"/>
      <c r="X10" s="186"/>
    </row>
    <row r="11" spans="1:26" s="82" customFormat="1" ht="14.25" customHeight="1">
      <c r="A11" s="198"/>
      <c r="B11" s="200"/>
      <c r="C11" s="200"/>
      <c r="D11" s="200"/>
      <c r="E11" s="200"/>
      <c r="F11" s="200"/>
      <c r="G11" s="192"/>
      <c r="H11" s="192"/>
      <c r="I11" s="192"/>
      <c r="J11" s="192"/>
      <c r="K11" s="192"/>
      <c r="L11" s="182"/>
      <c r="M11" s="107"/>
      <c r="N11" s="108"/>
      <c r="O11" s="107"/>
      <c r="P11" s="109"/>
      <c r="Q11" s="180"/>
      <c r="R11" s="189"/>
      <c r="S11" s="174"/>
      <c r="T11" s="174"/>
      <c r="U11" s="187"/>
      <c r="V11" s="174"/>
      <c r="W11" s="177"/>
      <c r="X11" s="186"/>
    </row>
    <row r="12" spans="1:26" s="82" customFormat="1" ht="12.75">
      <c r="A12" s="199"/>
      <c r="B12" s="191"/>
      <c r="C12" s="191"/>
      <c r="D12" s="191"/>
      <c r="E12" s="191"/>
      <c r="F12" s="191"/>
      <c r="G12" s="192"/>
      <c r="H12" s="192"/>
      <c r="I12" s="192"/>
      <c r="J12" s="192"/>
      <c r="K12" s="192"/>
      <c r="L12" s="182"/>
      <c r="M12" s="183">
        <v>0.2</v>
      </c>
      <c r="N12" s="184"/>
      <c r="O12" s="155">
        <v>0.4</v>
      </c>
      <c r="P12" s="106">
        <v>0.4</v>
      </c>
      <c r="Q12" s="180"/>
      <c r="R12" s="190"/>
      <c r="S12" s="175"/>
      <c r="T12" s="175"/>
      <c r="U12" s="188"/>
      <c r="V12" s="175"/>
      <c r="W12" s="178"/>
      <c r="X12" s="186"/>
    </row>
    <row r="13" spans="1:26" s="97" customFormat="1" ht="15" customHeight="1">
      <c r="A13" s="119">
        <v>1</v>
      </c>
      <c r="B13" s="120">
        <f>IF(H13="","",IFERROR(IF(WEEKNUM(H13)=MAX($B$12:B12),"",WEEKNUM(H13)),""))</f>
        <v>1</v>
      </c>
      <c r="C13" s="126" t="s">
        <v>80</v>
      </c>
      <c r="D13" s="125" t="s">
        <v>81</v>
      </c>
      <c r="E13" s="111"/>
      <c r="F13" s="112" t="s">
        <v>82</v>
      </c>
      <c r="G13" s="121">
        <f>IFERROR(IF(H13="","",H13),"")</f>
        <v>44927</v>
      </c>
      <c r="H13" s="113">
        <v>44927</v>
      </c>
      <c r="I13" s="114">
        <v>1000</v>
      </c>
      <c r="J13" s="122">
        <f>IFERROR(IF(K13="","",K13),"")</f>
        <v>44927</v>
      </c>
      <c r="K13" s="130">
        <v>44927</v>
      </c>
      <c r="L13" s="114">
        <v>1920</v>
      </c>
      <c r="M13" s="169" t="s">
        <v>55</v>
      </c>
      <c r="N13" s="170"/>
      <c r="O13" s="132" t="s">
        <v>55</v>
      </c>
      <c r="P13" s="133" t="s">
        <v>55</v>
      </c>
      <c r="Q13" s="167">
        <f>IF(H13="","",IF($C$5=46387,IF(H13="","",IF((K13-H13)=0,IF((L13-I13)=2400,VLOOKUP(C13,VerpflUebernacht!$A$5:$D$378,2,FALSE),IF((L13-I13)&gt;=800,VLOOKUP(C13,VerpflUebernacht!$A$5:$D$378,3,FALSE)*(1-(IF(M13="Ja",0.2)+IF(O13="Ja",0.4)+IF(P13="Ja",0.4))),"unter 8 Std.")),IF((K13-H13)=1,2*VLOOKUP(C13,VerpflUebernacht!$A$5:$D$378,3,FALSE)*(1-(IF(M13="Ja",0.2)+IF(O13="Ja",0.4)+IF(P13="Ja",0.4))),IF((K13-H13)=2,((2*VLOOKUP(C13,VerpflUebernacht!$A$5:$D$382,3,FALSE))+VLOOKUP(C13,VerpflUebernacht!$A$5:$D$382,2,FALSE))*(1-(IF(M13="Ja",0.2)+IF(O13="Ja",0.4)+IF(P13="Ja",0.4))),IF((K13-H13)&gt;=3,((K13-H13)*VLOOKUP(C13,VerpflUebernacht!$A$5:$D$382,2,FALSE)*(1-(IF(M13="Ja",0.2)+IF(O13="Ja",0.4)+IF(P13="Ja",0.4)))),"R"))))),IF($C$5=45291,IF(H13="","",IF((K13-H13)=0,IF((L13-I13)=2400,VLOOKUP(C13,VerpflUebernacht!$P$5:$S$377,2,FALSE),IF((L13-I13)&gt;=800,VLOOKUP(C13,VerpflUebernacht!$P$5:$S$377,3,FALSE)*(1-(IF(M13="Ja",0.2)+IF(O13="Ja",0.4)+IF(P13="Ja",0.4))),"unter 8 Std.")),IF((K13-H13)=1,2*VLOOKUP(C13,VerpflUebernacht!$P$5:$S$377,3,FALSE)*(1-(IF(M13="Ja",0.2)+IF(O13="Ja",0.4)+IF(P13="Ja",0.4))),IF((K13-H13)=2,((2*VLOOKUP(C13,VerpflUebernacht!$P$5:$S$381,3,FALSE))+VLOOKUP(C13,VerpflUebernacht!$P$5:$S$381,2,FALSE))*(1-(IF(M13="Ja",0.2)+IF(O13="Ja",0.4)+IF(P13="Ja",0.4))),IF((K13-H13)&gt;=3,((K13-H13)*VLOOKUP(C13,VerpflUebernacht!$P$5:$S$381,2,FALSE)*(1-(IF(M13="Ja",0.2)+IF(O13="Ja",0.4)+IF(P13="Ja",0.4)))),"R"))))),IF($C$5=45657,IF(H13="","",IF((K13-H13)=0,IF((L13-I13)=2400,VLOOKUP(C13,VerpflUebernacht!$U$5:$X$377,2,FALSE),IF((L13-I13)&gt;=800,VLOOKUP(C13,VerpflUebernacht!$U$5:$X$377,3,FALSE)*(1-(IF(M13="Ja",0.2)+IF(O13="Ja",0.4)+IF(P13="Ja",0.4))),"unter 8 Std.")),IF((K13-H13)=1,2*VLOOKUP(C13,VerpflUebernacht!$U$5:$X$377,3,FALSE)*(1-(IF(M13="Ja",0.2)+IF(O13="Ja",0.4)+IF(P13="Ja",0.4))),IF((K13-H13)=2,((2*VLOOKUP(C13,VerpflUebernacht!$U$5:$X$381,3,FALSE))+VLOOKUP(C13,VerpflUebernacht!$U$5:$X$381,2,FALSE))*(1-(IF(M13="Ja",0.2)+IF(O13="Ja",0.4)+IF(P13="Ja",0.4))),IF((K13-H13)&gt;=3,((K13-H13)*VLOOKUP(C13,VerpflUebernacht!$U$5:$X$381,2,FALSE)*(1-(IF(M13="Ja",0.2)+IF(O13="Ja",0.4)+IF(P13="Ja",0.4)))),"R"))))),IF($C$5=46022,IF(H13="","",IF((K13-H13)=0,IF((L13-I13)=2400,VLOOKUP(C13,VerpflUebernacht!$Z$5:$AC$377,2,FALSE),IF((L13-I13)&gt;=800,VLOOKUP(C13,VerpflUebernacht!$Z$5:$AC$377,3,FALSE)*(1-(IF(M13="Ja",0.2)+IF(O13="Ja",0.4)+IF(P13="Ja",0.4))),"unter 8 Std.")),IF((K13-H13)=1,2*VLOOKUP(C13,VerpflUebernacht!$Z$5:$AC$377,3,FALSE)*(1-(IF(M13="Ja",0.2)+IF(O13="Ja",0.4)+IF(P13="Ja",0.4))),IF((K13-H13)=2,((2*VLOOKUP(C13,VerpflUebernacht!$Z$5:$AC$381,3,FALSE))+VLOOKUP(C13,VerpflUebernacht!$Z$5:$AC$381,2,FALSE))*(1-(IF(M13="Ja",0.2)+IF(O13="Ja",0.4)+IF(P13="Ja",0.4))),IF((K13-H13)&gt;=3,((K13-H13)*VLOOKUP(C13,VerpflUebernacht!$Z$5:$AC$381,2,FALSE)*(1-(IF(M13="Ja",0.2)+IF(O13="Ja",0.4)+IF(P13="Ja",0.4)))),"R"))))),"unbekannt")))))</f>
        <v>14</v>
      </c>
      <c r="R13" s="131">
        <v>50</v>
      </c>
      <c r="S13" s="134" t="s">
        <v>84</v>
      </c>
      <c r="T13" s="95">
        <f>IF(S13="","",IF(S13="Pkw",IF(R13&lt;=20,R13*VerpflUebernacht!$H$56*2,((R13-20)*VerpflUebernacht!$I$56*2)+(20*VerpflUebernacht!$H$56*2)),IF(S13="Motorrad",VerpflUebernacht!$H$57*R13*2,IF(S13="Fahrrad",VerpflUebernacht!$H$58*R13*2,"sep.Liste"))))</f>
        <v>30</v>
      </c>
      <c r="U13" s="143" t="s">
        <v>2199</v>
      </c>
      <c r="V13" s="96" t="str">
        <f>IFERROR(IF(U13="Pauschale",IF(G4="Nein","Aufstellung",IF(K13-H13&gt;=1,VLOOKUP(C13,#REF!,4,FALSE)*(K13-H13),"")),""),"")</f>
        <v/>
      </c>
      <c r="W13" s="132" t="s">
        <v>55</v>
      </c>
      <c r="X13" s="123" t="str">
        <f>IF(A13="","","lfd. Nr."&amp;A13&amp;"-"&amp;TEXT(Reisekosten!$H13,"t. MMM ")&amp;"-"&amp;D13)</f>
        <v>lfd. Nr.1-1. Jan -Eschwege</v>
      </c>
      <c r="Y13" s="140" t="s">
        <v>86</v>
      </c>
    </row>
    <row r="14" spans="1:26" s="97" customFormat="1" ht="12.75">
      <c r="A14" s="119" t="str">
        <f>IF(H14&lt;&gt;"",MAX($A$13:A13)+1,"")</f>
        <v/>
      </c>
      <c r="B14" s="120" t="str">
        <f>IF(H14="","",IFERROR(IF(WEEKNUM(H14)=MAX($B$12:B13),"",WEEKNUM(H14)),""))</f>
        <v/>
      </c>
      <c r="C14" s="126" t="s">
        <v>80</v>
      </c>
      <c r="D14" s="125"/>
      <c r="E14" s="124"/>
      <c r="F14" s="112"/>
      <c r="G14" s="121" t="str">
        <f t="shared" ref="G14:G58" si="0">IFERROR(IF(H14="","",H14),"")</f>
        <v/>
      </c>
      <c r="H14" s="128"/>
      <c r="I14" s="129"/>
      <c r="J14" s="122" t="str">
        <f t="shared" ref="J14:J58" si="1">IFERROR(IF(K14="","",K14),"")</f>
        <v/>
      </c>
      <c r="K14" s="130"/>
      <c r="L14" s="129"/>
      <c r="M14" s="169"/>
      <c r="N14" s="170"/>
      <c r="O14" s="132"/>
      <c r="P14" s="133"/>
      <c r="Q14" s="94" t="str">
        <f>IF(H14="","",IF($C$5&lt;=44926,IF(H14="","",IF((K14-H14)=0,IF((L14-I14)=2400,VLOOKUP(C14,VerpflUebernacht!$A$5:$D$378,2,FALSE),IF((L14-I14)&gt;=800,VLOOKUP(C14,VerpflUebernacht!$A$5:$D$378,3,FALSE)*(1-(IF(M14="Ja",0.2)+IF(O14="Ja",0.4)+IF(P14="Ja",0.4))),"unter 8 Std.")),IF((K14-H14)=1,2*VLOOKUP(C14,VerpflUebernacht!$A$5:$D$378,3,FALSE)*(1-(IF(M14="Ja",0.2)+IF(O14="Ja",0.4)+IF(P14="Ja",0.4))),IF((K14-H14)=2,((2*VLOOKUP(C14,VerpflUebernacht!$A$5:$D$382,3,FALSE))+VLOOKUP(C14,VerpflUebernacht!$A$5:$D$382,2,FALSE))*(1-(IF(M14="Ja",0.2)+IF(O14="Ja",0.4)+IF(P14="Ja",0.4))),IF((K14-H14)&gt;=3,((K14-H14)*VLOOKUP(C14,VerpflUebernacht!$A$5:$D$382,2,FALSE)*(1-(IF(M14="Ja",0.2)+IF(O14="Ja",0.4)+IF(P14="Ja",0.4)))),"R"))))),IF($C$5=45291,IF(H14="","",IF((K14-H14)=0,IF((L14-I14)=2400,VLOOKUP(C14,VerpflUebernacht!$P$5:$S$377,2,FALSE),IF((L14-I14)&gt;=800,VLOOKUP(C14,VerpflUebernacht!$P$5:$S$377,3,FALSE)*(1-(IF(M14="Ja",0.2)+IF(O14="Ja",0.4)+IF(P14="Ja",0.4))),"unter 8 Std.")),IF((K14-H14)=1,2*VLOOKUP(C14,VerpflUebernacht!$P$5:$S$377,3,FALSE)*(1-(IF(M14="Ja",0.2)+IF(O14="Ja",0.4)+IF(P14="Ja",0.4))),IF((K14-H14)=2,((2*VLOOKUP(C14,VerpflUebernacht!$P$5:$S$381,3,FALSE))+VLOOKUP(C14,VerpflUebernacht!$P$5:$S$381,2,FALSE))*(1-(IF(M14="Ja",0.2)+IF(O14="Ja",0.4)+IF(P14="Ja",0.4))),IF((K14-H14)&gt;=3,((K14-H14)*VLOOKUP(C14,VerpflUebernacht!$P$5:$S$381,2,FALSE)*(1-(IF(M14="Ja",0.2)+IF(O14="Ja",0.4)+IF(P14="Ja",0.4)))),"R"))))),IF($C$5=45657,IF(H14="","",IF((K14-H14)=0,IF((L14-I14)=2400,VLOOKUP(C14,VerpflUebernacht!$U$5:$X$377,2,FALSE),IF((L14-I14)&gt;=800,VLOOKUP(C14,VerpflUebernacht!$U$5:$X$377,3,FALSE)*(1-(IF(M14="Ja",0.2)+IF(O14="Ja",0.4)+IF(P14="Ja",0.4))),"unter 8 Std.")),IF((K14-H14)=1,2*VLOOKUP(C14,VerpflUebernacht!$U$5:$X$377,3,FALSE)*(1-(IF(M14="Ja",0.2)+IF(O14="Ja",0.4)+IF(P14="Ja",0.4))),IF((K14-H14)=2,((2*VLOOKUP(C14,VerpflUebernacht!$U$5:$X$381,3,FALSE))+VLOOKUP(C14,VerpflUebernacht!$U$5:$X$381,2,FALSE))*(1-(IF(M14="Ja",0.2)+IF(O14="Ja",0.4)+IF(P14="Ja",0.4))),IF((K14-H14)&gt;=3,((K14-H14)*VLOOKUP(C14,VerpflUebernacht!$U$5:$X$381,2,FALSE)*(1-(IF(M14="Ja",0.2)+IF(O14="Ja",0.4)+IF(P14="Ja",0.4)))),"R"))))),IF($C$5=46022,IF(H14="","",IF((K14-H14)=0,IF((L14-I14)=2400,VLOOKUP(C14,VerpflUebernacht!$Z$5:$AC$377,2,FALSE),IF((L14-I14)&gt;=800,VLOOKUP(C14,VerpflUebernacht!$Z$5:$AC$377,3,FALSE)*(1-(IF(M14="Ja",0.2)+IF(O14="Ja",0.4)+IF(P14="Ja",0.4))),"unter 8 Std.")),IF((K14-H14)=1,2*VLOOKUP(C14,VerpflUebernacht!$Z$5:$AC$377,3,FALSE)*(1-(IF(M14="Ja",0.2)+IF(O14="Ja",0.4)+IF(P14="Ja",0.4))),IF((K14-H14)=2,((2*VLOOKUP(C14,VerpflUebernacht!$Z$5:$AC$381,3,FALSE))+VLOOKUP(C14,VerpflUebernacht!$Z$5:$AC$381,2,FALSE))*(1-(IF(M14="Ja",0.2)+IF(O14="Ja",0.4)+IF(P14="Ja",0.4))),IF((K14-H14)&gt;=3,((K14-H14)*VLOOKUP(C14,VerpflUebernacht!$Z$5:$AC$381,2,FALSE)*(1-(IF(M14="Ja",0.2)+IF(O14="Ja",0.4)+IF(P14="Ja",0.4)))),"R"))))),"unbekannt")))))</f>
        <v/>
      </c>
      <c r="R14" s="131"/>
      <c r="S14" s="134"/>
      <c r="T14" s="95" t="str">
        <f>IF(S14="","",IF(S14="Pkw",IF(R14&lt;=20,R14*VerpflUebernacht!$H$56*2,((R14-20)*VerpflUebernacht!$I$56*2)+(20*VerpflUebernacht!$H$56*2)),IF(S14="Motorrad",VerpflUebernacht!$H$57*R14*2,IF(S14="Fahrrad",VerpflUebernacht!$H$58*R14*2,"sep.Liste"))))</f>
        <v/>
      </c>
      <c r="U14" s="143"/>
      <c r="V14" s="96" t="str">
        <f>IFERROR(IF(U14="Pauschale",IF(K14-H14&gt;=1,VLOOKUP(C14,#REF!,4,FALSE)*(K14-H14),""),""),"")</f>
        <v/>
      </c>
      <c r="W14" s="132"/>
      <c r="X14" s="123" t="str">
        <f>IF(A14="","","lfd. Nr."&amp;A14&amp;"-"&amp;TEXT(Reisekosten!$H14,"t. MMM ")&amp;"-"&amp;D14)</f>
        <v/>
      </c>
      <c r="Y14" s="140"/>
    </row>
    <row r="15" spans="1:26" s="97" customFormat="1" ht="12.75">
      <c r="A15" s="119" t="str">
        <f>IF(H15&lt;&gt;"",MAX($A$13:A14)+1,"")</f>
        <v/>
      </c>
      <c r="B15" s="120" t="str">
        <f>IF(H15="","",IFERROR(IF(WEEKNUM(H15)=MAX($B$12:B14),"",WEEKNUM(H15)),""))</f>
        <v/>
      </c>
      <c r="C15" s="126" t="s">
        <v>80</v>
      </c>
      <c r="D15" s="125"/>
      <c r="E15" s="124"/>
      <c r="F15" s="127"/>
      <c r="G15" s="121" t="str">
        <f t="shared" si="0"/>
        <v/>
      </c>
      <c r="H15" s="128"/>
      <c r="I15" s="129"/>
      <c r="J15" s="122" t="str">
        <f t="shared" si="1"/>
        <v/>
      </c>
      <c r="K15" s="130"/>
      <c r="L15" s="129"/>
      <c r="M15" s="169"/>
      <c r="N15" s="170"/>
      <c r="O15" s="132"/>
      <c r="P15" s="133"/>
      <c r="Q15" s="94" t="str">
        <f>IF(H15="","",IF($C$5&lt;=44926,IF(H15="","",IF((K15-H15)=0,IF((L15-I15)=2400,VLOOKUP(C15,VerpflUebernacht!$A$5:$D$378,2,FALSE),IF((L15-I15)&gt;=800,VLOOKUP(C15,VerpflUebernacht!$A$5:$D$378,3,FALSE)*(1-(IF(M15="Ja",0.2)+IF(O15="Ja",0.4)+IF(P15="Ja",0.4))),"unter 8 Std.")),IF((K15-H15)=1,2*VLOOKUP(C15,VerpflUebernacht!$A$5:$D$378,3,FALSE)*(1-(IF(M15="Ja",0.2)+IF(O15="Ja",0.4)+IF(P15="Ja",0.4))),IF((K15-H15)=2,((2*VLOOKUP(C15,VerpflUebernacht!$A$5:$D$382,3,FALSE))+VLOOKUP(C15,VerpflUebernacht!$A$5:$D$382,2,FALSE))*(1-(IF(M15="Ja",0.2)+IF(O15="Ja",0.4)+IF(P15="Ja",0.4))),IF((K15-H15)&gt;=3,((K15-H15)*VLOOKUP(C15,VerpflUebernacht!$A$5:$D$382,2,FALSE)*(1-(IF(M15="Ja",0.2)+IF(O15="Ja",0.4)+IF(P15="Ja",0.4)))),"R"))))),IF($C$5=45291,IF(H15="","",IF((K15-H15)=0,IF((L15-I15)=2400,VLOOKUP(C15,VerpflUebernacht!$P$5:$S$377,2,FALSE),IF((L15-I15)&gt;=800,VLOOKUP(C15,VerpflUebernacht!$P$5:$S$377,3,FALSE)*(1-(IF(M15="Ja",0.2)+IF(O15="Ja",0.4)+IF(P15="Ja",0.4))),"unter 8 Std.")),IF((K15-H15)=1,2*VLOOKUP(C15,VerpflUebernacht!$P$5:$S$377,3,FALSE)*(1-(IF(M15="Ja",0.2)+IF(O15="Ja",0.4)+IF(P15="Ja",0.4))),IF((K15-H15)=2,((2*VLOOKUP(C15,VerpflUebernacht!$P$5:$S$381,3,FALSE))+VLOOKUP(C15,VerpflUebernacht!$P$5:$S$381,2,FALSE))*(1-(IF(M15="Ja",0.2)+IF(O15="Ja",0.4)+IF(P15="Ja",0.4))),IF((K15-H15)&gt;=3,((K15-H15)*VLOOKUP(C15,VerpflUebernacht!$P$5:$S$381,2,FALSE)*(1-(IF(M15="Ja",0.2)+IF(O15="Ja",0.4)+IF(P15="Ja",0.4)))),"R"))))),IF($C$5=45657,IF(H15="","",IF((K15-H15)=0,IF((L15-I15)=2400,VLOOKUP(C15,VerpflUebernacht!$U$5:$X$377,2,FALSE),IF((L15-I15)&gt;=800,VLOOKUP(C15,VerpflUebernacht!$U$5:$X$377,3,FALSE)*(1-(IF(M15="Ja",0.2)+IF(O15="Ja",0.4)+IF(P15="Ja",0.4))),"unter 8 Std.")),IF((K15-H15)=1,2*VLOOKUP(C15,VerpflUebernacht!$U$5:$X$377,3,FALSE)*(1-(IF(M15="Ja",0.2)+IF(O15="Ja",0.4)+IF(P15="Ja",0.4))),IF((K15-H15)=2,((2*VLOOKUP(C15,VerpflUebernacht!$U$5:$X$381,3,FALSE))+VLOOKUP(C15,VerpflUebernacht!$U$5:$X$381,2,FALSE))*(1-(IF(M15="Ja",0.2)+IF(O15="Ja",0.4)+IF(P15="Ja",0.4))),IF((K15-H15)&gt;=3,((K15-H15)*VLOOKUP(C15,VerpflUebernacht!$U$5:$X$381,2,FALSE)*(1-(IF(M15="Ja",0.2)+IF(O15="Ja",0.4)+IF(P15="Ja",0.4)))),"R"))))),IF($C$5=46022,IF(H15="","",IF((K15-H15)=0,IF((L15-I15)=2400,VLOOKUP(C15,VerpflUebernacht!$Z$5:$AC$377,2,FALSE),IF((L15-I15)&gt;=800,VLOOKUP(C15,VerpflUebernacht!$Z$5:$AC$377,3,FALSE)*(1-(IF(M15="Ja",0.2)+IF(O15="Ja",0.4)+IF(P15="Ja",0.4))),"unter 8 Std.")),IF((K15-H15)=1,2*VLOOKUP(C15,VerpflUebernacht!$Z$5:$AC$377,3,FALSE)*(1-(IF(M15="Ja",0.2)+IF(O15="Ja",0.4)+IF(P15="Ja",0.4))),IF((K15-H15)=2,((2*VLOOKUP(C15,VerpflUebernacht!$Z$5:$AC$381,3,FALSE))+VLOOKUP(C15,VerpflUebernacht!$Z$5:$AC$381,2,FALSE))*(1-(IF(M15="Ja",0.2)+IF(O15="Ja",0.4)+IF(P15="Ja",0.4))),IF((K15-H15)&gt;=3,((K15-H15)*VLOOKUP(C15,VerpflUebernacht!$Z$5:$AC$381,2,FALSE)*(1-(IF(M15="Ja",0.2)+IF(O15="Ja",0.4)+IF(P15="Ja",0.4)))),"R"))))),"unbekannt")))))</f>
        <v/>
      </c>
      <c r="R15" s="131"/>
      <c r="S15" s="134"/>
      <c r="T15" s="95" t="str">
        <f>IF(S15="","",IF(S15="Pkw",IF(R15&lt;=20,R15*VerpflUebernacht!$H$56*2,((R15-20)*VerpflUebernacht!$I$56*2)+(20*VerpflUebernacht!$H$56*2)),IF(S15="Motorrad",VerpflUebernacht!$H$57*R15*2,IF(S15="Fahrrad",VerpflUebernacht!$H$58*R15*2,"sep.Liste"))))</f>
        <v/>
      </c>
      <c r="U15" s="143"/>
      <c r="V15" s="96" t="str">
        <f>IFERROR(IF(U15="Pauschale",IF(K15-H15&gt;=1,VLOOKUP(C15,#REF!,4,FALSE)*(K15-H15),""),""),"")</f>
        <v/>
      </c>
      <c r="W15" s="132"/>
      <c r="X15" s="123" t="str">
        <f>IF(A15="","","lfd. Nr."&amp;A15&amp;"-"&amp;TEXT(Reisekosten!$H15,"t. MMM ")&amp;"-"&amp;D15)</f>
        <v/>
      </c>
    </row>
    <row r="16" spans="1:26" s="97" customFormat="1" ht="12.75">
      <c r="A16" s="119" t="str">
        <f>IF(H16&lt;&gt;"",MAX($A$13:A15)+1,"")</f>
        <v/>
      </c>
      <c r="B16" s="120" t="str">
        <f>IF(H16="","",IFERROR(IF(WEEKNUM(H16)=MAX($B$12:B15),"",WEEKNUM(H16)),""))</f>
        <v/>
      </c>
      <c r="C16" s="126" t="s">
        <v>80</v>
      </c>
      <c r="D16" s="125"/>
      <c r="E16" s="124"/>
      <c r="F16" s="127"/>
      <c r="G16" s="121" t="str">
        <f t="shared" si="0"/>
        <v/>
      </c>
      <c r="H16" s="128"/>
      <c r="I16" s="129"/>
      <c r="J16" s="122" t="str">
        <f t="shared" si="1"/>
        <v/>
      </c>
      <c r="K16" s="130"/>
      <c r="L16" s="129"/>
      <c r="M16" s="169"/>
      <c r="N16" s="170"/>
      <c r="O16" s="132"/>
      <c r="P16" s="115"/>
      <c r="Q16" s="94" t="str">
        <f>IF(H16="","",IF($C$5&lt;=44926,IF(H16="","",IF((K16-H16)=0,IF((L16-I16)=2400,VLOOKUP(C16,VerpflUebernacht!$A$5:$D$378,2,FALSE),IF((L16-I16)&gt;=800,VLOOKUP(C16,VerpflUebernacht!$A$5:$D$378,3,FALSE)*(1-(IF(M16="Ja",0.2)+IF(O16="Ja",0.4)+IF(P16="Ja",0.4))),"unter 8 Std.")),IF((K16-H16)=1,2*VLOOKUP(C16,VerpflUebernacht!$A$5:$D$378,3,FALSE)*(1-(IF(M16="Ja",0.2)+IF(O16="Ja",0.4)+IF(P16="Ja",0.4))),IF((K16-H16)=2,((2*VLOOKUP(C16,VerpflUebernacht!$A$5:$D$382,3,FALSE))+VLOOKUP(C16,VerpflUebernacht!$A$5:$D$382,2,FALSE))*(1-(IF(M16="Ja",0.2)+IF(O16="Ja",0.4)+IF(P16="Ja",0.4))),IF((K16-H16)&gt;=3,((K16-H16)*VLOOKUP(C16,VerpflUebernacht!$A$5:$D$382,2,FALSE)*(1-(IF(M16="Ja",0.2)+IF(O16="Ja",0.4)+IF(P16="Ja",0.4)))),"R"))))),IF($C$5=45291,IF(H16="","",IF((K16-H16)=0,IF((L16-I16)=2400,VLOOKUP(C16,VerpflUebernacht!$P$5:$S$377,2,FALSE),IF((L16-I16)&gt;=800,VLOOKUP(C16,VerpflUebernacht!$P$5:$S$377,3,FALSE)*(1-(IF(M16="Ja",0.2)+IF(O16="Ja",0.4)+IF(P16="Ja",0.4))),"unter 8 Std.")),IF((K16-H16)=1,2*VLOOKUP(C16,VerpflUebernacht!$P$5:$S$377,3,FALSE)*(1-(IF(M16="Ja",0.2)+IF(O16="Ja",0.4)+IF(P16="Ja",0.4))),IF((K16-H16)=2,((2*VLOOKUP(C16,VerpflUebernacht!$P$5:$S$381,3,FALSE))+VLOOKUP(C16,VerpflUebernacht!$P$5:$S$381,2,FALSE))*(1-(IF(M16="Ja",0.2)+IF(O16="Ja",0.4)+IF(P16="Ja",0.4))),IF((K16-H16)&gt;=3,((K16-H16)*VLOOKUP(C16,VerpflUebernacht!$P$5:$S$381,2,FALSE)*(1-(IF(M16="Ja",0.2)+IF(O16="Ja",0.4)+IF(P16="Ja",0.4)))),"R"))))),IF($C$5=45657,IF(H16="","",IF((K16-H16)=0,IF((L16-I16)=2400,VLOOKUP(C16,VerpflUebernacht!$U$5:$X$377,2,FALSE),IF((L16-I16)&gt;=800,VLOOKUP(C16,VerpflUebernacht!$U$5:$X$377,3,FALSE)*(1-(IF(M16="Ja",0.2)+IF(O16="Ja",0.4)+IF(P16="Ja",0.4))),"unter 8 Std.")),IF((K16-H16)=1,2*VLOOKUP(C16,VerpflUebernacht!$U$5:$X$377,3,FALSE)*(1-(IF(M16="Ja",0.2)+IF(O16="Ja",0.4)+IF(P16="Ja",0.4))),IF((K16-H16)=2,((2*VLOOKUP(C16,VerpflUebernacht!$U$5:$X$381,3,FALSE))+VLOOKUP(C16,VerpflUebernacht!$U$5:$X$381,2,FALSE))*(1-(IF(M16="Ja",0.2)+IF(O16="Ja",0.4)+IF(P16="Ja",0.4))),IF((K16-H16)&gt;=3,((K16-H16)*VLOOKUP(C16,VerpflUebernacht!$U$5:$X$381,2,FALSE)*(1-(IF(M16="Ja",0.2)+IF(O16="Ja",0.4)+IF(P16="Ja",0.4)))),"R"))))),IF($C$5=46022,IF(H16="","",IF((K16-H16)=0,IF((L16-I16)=2400,VLOOKUP(C16,VerpflUebernacht!$Z$5:$AC$377,2,FALSE),IF((L16-I16)&gt;=800,VLOOKUP(C16,VerpflUebernacht!$Z$5:$AC$377,3,FALSE)*(1-(IF(M16="Ja",0.2)+IF(O16="Ja",0.4)+IF(P16="Ja",0.4))),"unter 8 Std.")),IF((K16-H16)=1,2*VLOOKUP(C16,VerpflUebernacht!$Z$5:$AC$377,3,FALSE)*(1-(IF(M16="Ja",0.2)+IF(O16="Ja",0.4)+IF(P16="Ja",0.4))),IF((K16-H16)=2,((2*VLOOKUP(C16,VerpflUebernacht!$Z$5:$AC$381,3,FALSE))+VLOOKUP(C16,VerpflUebernacht!$Z$5:$AC$381,2,FALSE))*(1-(IF(M16="Ja",0.2)+IF(O16="Ja",0.4)+IF(P16="Ja",0.4))),IF((K16-H16)&gt;=3,((K16-H16)*VLOOKUP(C16,VerpflUebernacht!$Z$5:$AC$381,2,FALSE)*(1-(IF(M16="Ja",0.2)+IF(O16="Ja",0.4)+IF(P16="Ja",0.4)))),"R"))))),"unbekannt")))))</f>
        <v/>
      </c>
      <c r="R16" s="131"/>
      <c r="S16" s="134"/>
      <c r="T16" s="95" t="str">
        <f>IF(S16="","",IF(S16="Pkw",IF(R16&lt;=20,R16*VerpflUebernacht!$H$56*2,((R16-20)*VerpflUebernacht!$I$56*2)+(20*VerpflUebernacht!$H$56*2)),IF(S16="Motorrad",VerpflUebernacht!$H$57*R16*2,IF(S16="Fahrrad",VerpflUebernacht!$H$58*R16*2,"sep.Liste"))))</f>
        <v/>
      </c>
      <c r="U16" s="143"/>
      <c r="V16" s="96" t="str">
        <f>IFERROR(IF(U16="Pauschale",IF(K16-H16&gt;=1,VLOOKUP(C16,#REF!,4,FALSE)*(K16-H16),""),""),"")</f>
        <v/>
      </c>
      <c r="W16" s="132"/>
      <c r="X16" s="123" t="str">
        <f>IF(A16="","","lfd. Nr."&amp;A16&amp;"-"&amp;TEXT(Reisekosten!$H16,"t. MMM ")&amp;"-"&amp;D16)</f>
        <v/>
      </c>
    </row>
    <row r="17" spans="1:24" s="97" customFormat="1" ht="12.75">
      <c r="A17" s="119" t="str">
        <f>IF(H17&lt;&gt;"",MAX($A$13:A16)+1,"")</f>
        <v/>
      </c>
      <c r="B17" s="120" t="str">
        <f>IF(H17="","",IFERROR(IF(WEEKNUM(H17)=MAX($B$12:B16),"",WEEKNUM(H17)),""))</f>
        <v/>
      </c>
      <c r="C17" s="126" t="s">
        <v>80</v>
      </c>
      <c r="D17" s="125"/>
      <c r="E17" s="124"/>
      <c r="F17" s="127"/>
      <c r="G17" s="121" t="str">
        <f t="shared" si="0"/>
        <v/>
      </c>
      <c r="H17" s="128"/>
      <c r="I17" s="129"/>
      <c r="J17" s="122" t="str">
        <f t="shared" si="1"/>
        <v/>
      </c>
      <c r="K17" s="130"/>
      <c r="L17" s="129"/>
      <c r="M17" s="169"/>
      <c r="N17" s="170"/>
      <c r="O17" s="132"/>
      <c r="P17" s="133"/>
      <c r="Q17" s="94" t="str">
        <f>IF(H17="","",IF($C$5&lt;=44926,IF(H17="","",IF((K17-H17)=0,IF((L17-I17)=2400,VLOOKUP(C17,VerpflUebernacht!$A$5:$D$378,2,FALSE),IF((L17-I17)&gt;=800,VLOOKUP(C17,VerpflUebernacht!$A$5:$D$378,3,FALSE)*(1-(IF(M17="Ja",0.2)+IF(O17="Ja",0.4)+IF(P17="Ja",0.4))),"unter 8 Std.")),IF((K17-H17)=1,2*VLOOKUP(C17,VerpflUebernacht!$A$5:$D$378,3,FALSE)*(1-(IF(M17="Ja",0.2)+IF(O17="Ja",0.4)+IF(P17="Ja",0.4))),IF((K17-H17)=2,((2*VLOOKUP(C17,VerpflUebernacht!$A$5:$D$382,3,FALSE))+VLOOKUP(C17,VerpflUebernacht!$A$5:$D$382,2,FALSE))*(1-(IF(M17="Ja",0.2)+IF(O17="Ja",0.4)+IF(P17="Ja",0.4))),IF((K17-H17)&gt;=3,((K17-H17)*VLOOKUP(C17,VerpflUebernacht!$A$5:$D$382,2,FALSE)*(1-(IF(M17="Ja",0.2)+IF(O17="Ja",0.4)+IF(P17="Ja",0.4)))),"R"))))),IF($C$5=45291,IF(H17="","",IF((K17-H17)=0,IF((L17-I17)=2400,VLOOKUP(C17,VerpflUebernacht!$P$5:$S$377,2,FALSE),IF((L17-I17)&gt;=800,VLOOKUP(C17,VerpflUebernacht!$P$5:$S$377,3,FALSE)*(1-(IF(M17="Ja",0.2)+IF(O17="Ja",0.4)+IF(P17="Ja",0.4))),"unter 8 Std.")),IF((K17-H17)=1,2*VLOOKUP(C17,VerpflUebernacht!$P$5:$S$377,3,FALSE)*(1-(IF(M17="Ja",0.2)+IF(O17="Ja",0.4)+IF(P17="Ja",0.4))),IF((K17-H17)=2,((2*VLOOKUP(C17,VerpflUebernacht!$P$5:$S$381,3,FALSE))+VLOOKUP(C17,VerpflUebernacht!$P$5:$S$381,2,FALSE))*(1-(IF(M17="Ja",0.2)+IF(O17="Ja",0.4)+IF(P17="Ja",0.4))),IF((K17-H17)&gt;=3,((K17-H17)*VLOOKUP(C17,VerpflUebernacht!$P$5:$S$381,2,FALSE)*(1-(IF(M17="Ja",0.2)+IF(O17="Ja",0.4)+IF(P17="Ja",0.4)))),"R"))))),IF($C$5=45657,IF(H17="","",IF((K17-H17)=0,IF((L17-I17)=2400,VLOOKUP(C17,VerpflUebernacht!$U$5:$X$377,2,FALSE),IF((L17-I17)&gt;=800,VLOOKUP(C17,VerpflUebernacht!$U$5:$X$377,3,FALSE)*(1-(IF(M17="Ja",0.2)+IF(O17="Ja",0.4)+IF(P17="Ja",0.4))),"unter 8 Std.")),IF((K17-H17)=1,2*VLOOKUP(C17,VerpflUebernacht!$U$5:$X$377,3,FALSE)*(1-(IF(M17="Ja",0.2)+IF(O17="Ja",0.4)+IF(P17="Ja",0.4))),IF((K17-H17)=2,((2*VLOOKUP(C17,VerpflUebernacht!$U$5:$X$381,3,FALSE))+VLOOKUP(C17,VerpflUebernacht!$U$5:$X$381,2,FALSE))*(1-(IF(M17="Ja",0.2)+IF(O17="Ja",0.4)+IF(P17="Ja",0.4))),IF((K17-H17)&gt;=3,((K17-H17)*VLOOKUP(C17,VerpflUebernacht!$U$5:$X$381,2,FALSE)*(1-(IF(M17="Ja",0.2)+IF(O17="Ja",0.4)+IF(P17="Ja",0.4)))),"R"))))),IF($C$5=46022,IF(H17="","",IF((K17-H17)=0,IF((L17-I17)=2400,VLOOKUP(C17,VerpflUebernacht!$Z$5:$AC$377,2,FALSE),IF((L17-I17)&gt;=800,VLOOKUP(C17,VerpflUebernacht!$Z$5:$AC$377,3,FALSE)*(1-(IF(M17="Ja",0.2)+IF(O17="Ja",0.4)+IF(P17="Ja",0.4))),"unter 8 Std.")),IF((K17-H17)=1,2*VLOOKUP(C17,VerpflUebernacht!$Z$5:$AC$377,3,FALSE)*(1-(IF(M17="Ja",0.2)+IF(O17="Ja",0.4)+IF(P17="Ja",0.4))),IF((K17-H17)=2,((2*VLOOKUP(C17,VerpflUebernacht!$Z$5:$AC$381,3,FALSE))+VLOOKUP(C17,VerpflUebernacht!$Z$5:$AC$381,2,FALSE))*(1-(IF(M17="Ja",0.2)+IF(O17="Ja",0.4)+IF(P17="Ja",0.4))),IF((K17-H17)&gt;=3,((K17-H17)*VLOOKUP(C17,VerpflUebernacht!$Z$5:$AC$381,2,FALSE)*(1-(IF(M17="Ja",0.2)+IF(O17="Ja",0.4)+IF(P17="Ja",0.4)))),"R"))))),"unbekannt")))))</f>
        <v/>
      </c>
      <c r="R17" s="131"/>
      <c r="S17" s="134"/>
      <c r="T17" s="95" t="str">
        <f>IF(S17="","",IF(S17="Pkw",IF(R17&lt;=20,R17*VerpflUebernacht!$H$56*2,((R17-20)*VerpflUebernacht!$I$56*2)+(20*VerpflUebernacht!$H$56*2)),IF(S17="Motorrad",VerpflUebernacht!$H$57*R17*2,IF(S17="Fahrrad",VerpflUebernacht!$H$58*R17*2,"sep.Liste"))))</f>
        <v/>
      </c>
      <c r="U17" s="143"/>
      <c r="V17" s="96" t="str">
        <f>IFERROR(IF(U17="Pauschale",IF(K17-H17&gt;=1,VLOOKUP(C17,#REF!,4,FALSE)*(K17-H17),""),""),"")</f>
        <v/>
      </c>
      <c r="W17" s="132"/>
      <c r="X17" s="123" t="str">
        <f>IF(A17="","","lfd. Nr."&amp;A17&amp;"-"&amp;TEXT(Reisekosten!$H17,"t. MMM ")&amp;"-"&amp;D17)</f>
        <v/>
      </c>
    </row>
    <row r="18" spans="1:24" s="97" customFormat="1" ht="12.75">
      <c r="A18" s="119" t="str">
        <f>IF(H18&lt;&gt;"",MAX($A$13:A17)+1,"")</f>
        <v/>
      </c>
      <c r="B18" s="120" t="str">
        <f>IF(H18="","",IFERROR(IF(WEEKNUM(H18)=MAX($B$12:B17),"",WEEKNUM(H18)),""))</f>
        <v/>
      </c>
      <c r="C18" s="126" t="s">
        <v>80</v>
      </c>
      <c r="D18" s="125"/>
      <c r="E18" s="124"/>
      <c r="F18" s="127"/>
      <c r="G18" s="121" t="str">
        <f t="shared" si="0"/>
        <v/>
      </c>
      <c r="H18" s="128"/>
      <c r="I18" s="129"/>
      <c r="J18" s="122" t="str">
        <f t="shared" si="1"/>
        <v/>
      </c>
      <c r="K18" s="130"/>
      <c r="L18" s="129"/>
      <c r="M18" s="169"/>
      <c r="N18" s="170"/>
      <c r="O18" s="132"/>
      <c r="P18" s="133"/>
      <c r="Q18" s="94" t="str">
        <f>IF(H18="","",IF($C$5&lt;=44926,IF(H18="","",IF((K18-H18)=0,IF((L18-I18)=2400,VLOOKUP(C18,VerpflUebernacht!$A$5:$D$378,2,FALSE),IF((L18-I18)&gt;=800,VLOOKUP(C18,VerpflUebernacht!$A$5:$D$378,3,FALSE)*(1-(IF(M18="Ja",0.2)+IF(O18="Ja",0.4)+IF(P18="Ja",0.4))),"unter 8 Std.")),IF((K18-H18)=1,2*VLOOKUP(C18,VerpflUebernacht!$A$5:$D$378,3,FALSE)*(1-(IF(M18="Ja",0.2)+IF(O18="Ja",0.4)+IF(P18="Ja",0.4))),IF((K18-H18)=2,((2*VLOOKUP(C18,VerpflUebernacht!$A$5:$D$382,3,FALSE))+VLOOKUP(C18,VerpflUebernacht!$A$5:$D$382,2,FALSE))*(1-(IF(M18="Ja",0.2)+IF(O18="Ja",0.4)+IF(P18="Ja",0.4))),IF((K18-H18)&gt;=3,((K18-H18)*VLOOKUP(C18,VerpflUebernacht!$A$5:$D$382,2,FALSE)*(1-(IF(M18="Ja",0.2)+IF(O18="Ja",0.4)+IF(P18="Ja",0.4)))),"R"))))),IF($C$5=45291,IF(H18="","",IF((K18-H18)=0,IF((L18-I18)=2400,VLOOKUP(C18,VerpflUebernacht!$P$5:$S$377,2,FALSE),IF((L18-I18)&gt;=800,VLOOKUP(C18,VerpflUebernacht!$P$5:$S$377,3,FALSE)*(1-(IF(M18="Ja",0.2)+IF(O18="Ja",0.4)+IF(P18="Ja",0.4))),"unter 8 Std.")),IF((K18-H18)=1,2*VLOOKUP(C18,VerpflUebernacht!$P$5:$S$377,3,FALSE)*(1-(IF(M18="Ja",0.2)+IF(O18="Ja",0.4)+IF(P18="Ja",0.4))),IF((K18-H18)=2,((2*VLOOKUP(C18,VerpflUebernacht!$P$5:$S$381,3,FALSE))+VLOOKUP(C18,VerpflUebernacht!$P$5:$S$381,2,FALSE))*(1-(IF(M18="Ja",0.2)+IF(O18="Ja",0.4)+IF(P18="Ja",0.4))),IF((K18-H18)&gt;=3,((K18-H18)*VLOOKUP(C18,VerpflUebernacht!$P$5:$S$381,2,FALSE)*(1-(IF(M18="Ja",0.2)+IF(O18="Ja",0.4)+IF(P18="Ja",0.4)))),"R"))))),IF($C$5=45657,IF(H18="","",IF((K18-H18)=0,IF((L18-I18)=2400,VLOOKUP(C18,VerpflUebernacht!$U$5:$X$377,2,FALSE),IF((L18-I18)&gt;=800,VLOOKUP(C18,VerpflUebernacht!$U$5:$X$377,3,FALSE)*(1-(IF(M18="Ja",0.2)+IF(O18="Ja",0.4)+IF(P18="Ja",0.4))),"unter 8 Std.")),IF((K18-H18)=1,2*VLOOKUP(C18,VerpflUebernacht!$U$5:$X$377,3,FALSE)*(1-(IF(M18="Ja",0.2)+IF(O18="Ja",0.4)+IF(P18="Ja",0.4))),IF((K18-H18)=2,((2*VLOOKUP(C18,VerpflUebernacht!$U$5:$X$381,3,FALSE))+VLOOKUP(C18,VerpflUebernacht!$U$5:$X$381,2,FALSE))*(1-(IF(M18="Ja",0.2)+IF(O18="Ja",0.4)+IF(P18="Ja",0.4))),IF((K18-H18)&gt;=3,((K18-H18)*VLOOKUP(C18,VerpflUebernacht!$U$5:$X$381,2,FALSE)*(1-(IF(M18="Ja",0.2)+IF(O18="Ja",0.4)+IF(P18="Ja",0.4)))),"R"))))),IF($C$5=46022,IF(H18="","",IF((K18-H18)=0,IF((L18-I18)=2400,VLOOKUP(C18,VerpflUebernacht!$Z$5:$AC$377,2,FALSE),IF((L18-I18)&gt;=800,VLOOKUP(C18,VerpflUebernacht!$Z$5:$AC$377,3,FALSE)*(1-(IF(M18="Ja",0.2)+IF(O18="Ja",0.4)+IF(P18="Ja",0.4))),"unter 8 Std.")),IF((K18-H18)=1,2*VLOOKUP(C18,VerpflUebernacht!$Z$5:$AC$377,3,FALSE)*(1-(IF(M18="Ja",0.2)+IF(O18="Ja",0.4)+IF(P18="Ja",0.4))),IF((K18-H18)=2,((2*VLOOKUP(C18,VerpflUebernacht!$Z$5:$AC$381,3,FALSE))+VLOOKUP(C18,VerpflUebernacht!$Z$5:$AC$381,2,FALSE))*(1-(IF(M18="Ja",0.2)+IF(O18="Ja",0.4)+IF(P18="Ja",0.4))),IF((K18-H18)&gt;=3,((K18-H18)*VLOOKUP(C18,VerpflUebernacht!$Z$5:$AC$381,2,FALSE)*(1-(IF(M18="Ja",0.2)+IF(O18="Ja",0.4)+IF(P18="Ja",0.4)))),"R"))))),"unbekannt")))))</f>
        <v/>
      </c>
      <c r="R18" s="131"/>
      <c r="S18" s="134"/>
      <c r="T18" s="95" t="str">
        <f>IF(S18="","",IF(S18="Pkw",IF(R18&lt;=20,R18*VerpflUebernacht!$H$56*2,((R18-20)*VerpflUebernacht!$I$56*2)+(20*VerpflUebernacht!$H$56*2)),IF(S18="Motorrad",VerpflUebernacht!$H$57*R18*2,IF(S18="Fahrrad",VerpflUebernacht!$H$58*R18*2,"sep.Liste"))))</f>
        <v/>
      </c>
      <c r="U18" s="143"/>
      <c r="V18" s="96" t="str">
        <f>IFERROR(IF(U18="Pauschale",IF(K18-H18&gt;=1,VLOOKUP(C18,#REF!,4,FALSE)*(K18-H18),""),""),"")</f>
        <v/>
      </c>
      <c r="W18" s="132"/>
      <c r="X18" s="123" t="str">
        <f>IF(A18="","","lfd. Nr."&amp;A18&amp;"-"&amp;TEXT(Reisekosten!$H18,"t. MMM ")&amp;"-"&amp;D18)</f>
        <v/>
      </c>
    </row>
    <row r="19" spans="1:24" s="97" customFormat="1" ht="12.75">
      <c r="A19" s="119" t="str">
        <f>IF(H19&lt;&gt;"",MAX($A$13:A18)+1,"")</f>
        <v/>
      </c>
      <c r="B19" s="120" t="str">
        <f>IF(H19="","",IFERROR(IF(WEEKNUM(H19)=MAX($B$12:B18),"",WEEKNUM(H19)),""))</f>
        <v/>
      </c>
      <c r="C19" s="126" t="s">
        <v>80</v>
      </c>
      <c r="D19" s="125"/>
      <c r="E19" s="124"/>
      <c r="F19" s="127"/>
      <c r="G19" s="121" t="str">
        <f t="shared" si="0"/>
        <v/>
      </c>
      <c r="H19" s="128"/>
      <c r="I19" s="129"/>
      <c r="J19" s="122" t="str">
        <f t="shared" si="1"/>
        <v/>
      </c>
      <c r="K19" s="130"/>
      <c r="L19" s="129"/>
      <c r="M19" s="169"/>
      <c r="N19" s="170"/>
      <c r="O19" s="132"/>
      <c r="P19" s="133"/>
      <c r="Q19" s="94" t="str">
        <f>IF(H19="","",IF($C$5&lt;=44926,IF(H19="","",IF((K19-H19)=0,IF((L19-I19)=2400,VLOOKUP(C19,VerpflUebernacht!$A$5:$D$378,2,FALSE),IF((L19-I19)&gt;=800,VLOOKUP(C19,VerpflUebernacht!$A$5:$D$378,3,FALSE)*(1-(IF(M19="Ja",0.2)+IF(O19="Ja",0.4)+IF(P19="Ja",0.4))),"unter 8 Std.")),IF((K19-H19)=1,2*VLOOKUP(C19,VerpflUebernacht!$A$5:$D$378,3,FALSE)*(1-(IF(M19="Ja",0.2)+IF(O19="Ja",0.4)+IF(P19="Ja",0.4))),IF((K19-H19)=2,((2*VLOOKUP(C19,VerpflUebernacht!$A$5:$D$382,3,FALSE))+VLOOKUP(C19,VerpflUebernacht!$A$5:$D$382,2,FALSE))*(1-(IF(M19="Ja",0.2)+IF(O19="Ja",0.4)+IF(P19="Ja",0.4))),IF((K19-H19)&gt;=3,((K19-H19)*VLOOKUP(C19,VerpflUebernacht!$A$5:$D$382,2,FALSE)*(1-(IF(M19="Ja",0.2)+IF(O19="Ja",0.4)+IF(P19="Ja",0.4)))),"R"))))),IF($C$5=45291,IF(H19="","",IF((K19-H19)=0,IF((L19-I19)=2400,VLOOKUP(C19,VerpflUebernacht!$P$5:$S$377,2,FALSE),IF((L19-I19)&gt;=800,VLOOKUP(C19,VerpflUebernacht!$P$5:$S$377,3,FALSE)*(1-(IF(M19="Ja",0.2)+IF(O19="Ja",0.4)+IF(P19="Ja",0.4))),"unter 8 Std.")),IF((K19-H19)=1,2*VLOOKUP(C19,VerpflUebernacht!$P$5:$S$377,3,FALSE)*(1-(IF(M19="Ja",0.2)+IF(O19="Ja",0.4)+IF(P19="Ja",0.4))),IF((K19-H19)=2,((2*VLOOKUP(C19,VerpflUebernacht!$P$5:$S$381,3,FALSE))+VLOOKUP(C19,VerpflUebernacht!$P$5:$S$381,2,FALSE))*(1-(IF(M19="Ja",0.2)+IF(O19="Ja",0.4)+IF(P19="Ja",0.4))),IF((K19-H19)&gt;=3,((K19-H19)*VLOOKUP(C19,VerpflUebernacht!$P$5:$S$381,2,FALSE)*(1-(IF(M19="Ja",0.2)+IF(O19="Ja",0.4)+IF(P19="Ja",0.4)))),"R"))))),IF($C$5=45657,IF(H19="","",IF((K19-H19)=0,IF((L19-I19)=2400,VLOOKUP(C19,VerpflUebernacht!$U$5:$X$377,2,FALSE),IF((L19-I19)&gt;=800,VLOOKUP(C19,VerpflUebernacht!$U$5:$X$377,3,FALSE)*(1-(IF(M19="Ja",0.2)+IF(O19="Ja",0.4)+IF(P19="Ja",0.4))),"unter 8 Std.")),IF((K19-H19)=1,2*VLOOKUP(C19,VerpflUebernacht!$U$5:$X$377,3,FALSE)*(1-(IF(M19="Ja",0.2)+IF(O19="Ja",0.4)+IF(P19="Ja",0.4))),IF((K19-H19)=2,((2*VLOOKUP(C19,VerpflUebernacht!$U$5:$X$381,3,FALSE))+VLOOKUP(C19,VerpflUebernacht!$U$5:$X$381,2,FALSE))*(1-(IF(M19="Ja",0.2)+IF(O19="Ja",0.4)+IF(P19="Ja",0.4))),IF((K19-H19)&gt;=3,((K19-H19)*VLOOKUP(C19,VerpflUebernacht!$U$5:$X$381,2,FALSE)*(1-(IF(M19="Ja",0.2)+IF(O19="Ja",0.4)+IF(P19="Ja",0.4)))),"R"))))),IF($C$5=46022,IF(H19="","",IF((K19-H19)=0,IF((L19-I19)=2400,VLOOKUP(C19,VerpflUebernacht!$Z$5:$AC$377,2,FALSE),IF((L19-I19)&gt;=800,VLOOKUP(C19,VerpflUebernacht!$Z$5:$AC$377,3,FALSE)*(1-(IF(M19="Ja",0.2)+IF(O19="Ja",0.4)+IF(P19="Ja",0.4))),"unter 8 Std.")),IF((K19-H19)=1,2*VLOOKUP(C19,VerpflUebernacht!$Z$5:$AC$377,3,FALSE)*(1-(IF(M19="Ja",0.2)+IF(O19="Ja",0.4)+IF(P19="Ja",0.4))),IF((K19-H19)=2,((2*VLOOKUP(C19,VerpflUebernacht!$Z$5:$AC$381,3,FALSE))+VLOOKUP(C19,VerpflUebernacht!$Z$5:$AC$381,2,FALSE))*(1-(IF(M19="Ja",0.2)+IF(O19="Ja",0.4)+IF(P19="Ja",0.4))),IF((K19-H19)&gt;=3,((K19-H19)*VLOOKUP(C19,VerpflUebernacht!$Z$5:$AC$381,2,FALSE)*(1-(IF(M19="Ja",0.2)+IF(O19="Ja",0.4)+IF(P19="Ja",0.4)))),"R"))))),"unbekannt")))))</f>
        <v/>
      </c>
      <c r="R19" s="131"/>
      <c r="S19" s="134"/>
      <c r="T19" s="95" t="str">
        <f>IF(S19="","",IF(S19="Pkw",IF(R19&lt;=20,R19*VerpflUebernacht!$H$56*2,((R19-20)*VerpflUebernacht!$I$56*2)+(20*VerpflUebernacht!$H$56*2)),IF(S19="Motorrad",VerpflUebernacht!$H$57*R19*2,IF(S19="Fahrrad",VerpflUebernacht!$H$58*R19*2,"sep.Liste"))))</f>
        <v/>
      </c>
      <c r="U19" s="143"/>
      <c r="V19" s="96" t="str">
        <f>IFERROR(IF(U19="Pauschale",IF(K19-H19&gt;=1,VLOOKUP(C19,#REF!,4,FALSE)*(K19-H19),""),""),"")</f>
        <v/>
      </c>
      <c r="W19" s="132"/>
      <c r="X19" s="123" t="str">
        <f>IF(A19="","","lfd. Nr."&amp;A19&amp;"-"&amp;TEXT(Reisekosten!$H19,"t. MMM ")&amp;"-"&amp;D19)</f>
        <v/>
      </c>
    </row>
    <row r="20" spans="1:24" s="97" customFormat="1" ht="12.75">
      <c r="A20" s="119" t="str">
        <f>IF(H20&lt;&gt;"",MAX($A$13:A19)+1,"")</f>
        <v/>
      </c>
      <c r="B20" s="120" t="str">
        <f>IF(H20="","",IFERROR(IF(WEEKNUM(H20)=MAX($B$12:B19),"",WEEKNUM(H20)),""))</f>
        <v/>
      </c>
      <c r="C20" s="126" t="s">
        <v>80</v>
      </c>
      <c r="D20" s="125"/>
      <c r="E20" s="124"/>
      <c r="F20" s="127"/>
      <c r="G20" s="121" t="str">
        <f t="shared" si="0"/>
        <v/>
      </c>
      <c r="H20" s="128"/>
      <c r="I20" s="129"/>
      <c r="J20" s="122" t="str">
        <f t="shared" si="1"/>
        <v/>
      </c>
      <c r="K20" s="130"/>
      <c r="L20" s="129"/>
      <c r="M20" s="169"/>
      <c r="N20" s="170"/>
      <c r="O20" s="132"/>
      <c r="P20" s="133"/>
      <c r="Q20" s="94" t="str">
        <f>IF(H20="","",IF($C$5&lt;=44926,IF(H20="","",IF((K20-H20)=0,IF((L20-I20)=2400,VLOOKUP(C20,VerpflUebernacht!$A$5:$D$378,2,FALSE),IF((L20-I20)&gt;=800,VLOOKUP(C20,VerpflUebernacht!$A$5:$D$378,3,FALSE)*(1-(IF(M20="Ja",0.2)+IF(O20="Ja",0.4)+IF(P20="Ja",0.4))),"unter 8 Std.")),IF((K20-H20)=1,2*VLOOKUP(C20,VerpflUebernacht!$A$5:$D$378,3,FALSE)*(1-(IF(M20="Ja",0.2)+IF(O20="Ja",0.4)+IF(P20="Ja",0.4))),IF((K20-H20)=2,((2*VLOOKUP(C20,VerpflUebernacht!$A$5:$D$382,3,FALSE))+VLOOKUP(C20,VerpflUebernacht!$A$5:$D$382,2,FALSE))*(1-(IF(M20="Ja",0.2)+IF(O20="Ja",0.4)+IF(P20="Ja",0.4))),IF((K20-H20)&gt;=3,((K20-H20)*VLOOKUP(C20,VerpflUebernacht!$A$5:$D$382,2,FALSE)*(1-(IF(M20="Ja",0.2)+IF(O20="Ja",0.4)+IF(P20="Ja",0.4)))),"R"))))),IF($C$5=45291,IF(H20="","",IF((K20-H20)=0,IF((L20-I20)=2400,VLOOKUP(C20,VerpflUebernacht!$P$5:$S$377,2,FALSE),IF((L20-I20)&gt;=800,VLOOKUP(C20,VerpflUebernacht!$P$5:$S$377,3,FALSE)*(1-(IF(M20="Ja",0.2)+IF(O20="Ja",0.4)+IF(P20="Ja",0.4))),"unter 8 Std.")),IF((K20-H20)=1,2*VLOOKUP(C20,VerpflUebernacht!$P$5:$S$377,3,FALSE)*(1-(IF(M20="Ja",0.2)+IF(O20="Ja",0.4)+IF(P20="Ja",0.4))),IF((K20-H20)=2,((2*VLOOKUP(C20,VerpflUebernacht!$P$5:$S$381,3,FALSE))+VLOOKUP(C20,VerpflUebernacht!$P$5:$S$381,2,FALSE))*(1-(IF(M20="Ja",0.2)+IF(O20="Ja",0.4)+IF(P20="Ja",0.4))),IF((K20-H20)&gt;=3,((K20-H20)*VLOOKUP(C20,VerpflUebernacht!$P$5:$S$381,2,FALSE)*(1-(IF(M20="Ja",0.2)+IF(O20="Ja",0.4)+IF(P20="Ja",0.4)))),"R"))))),IF($C$5=45657,IF(H20="","",IF((K20-H20)=0,IF((L20-I20)=2400,VLOOKUP(C20,VerpflUebernacht!$U$5:$X$377,2,FALSE),IF((L20-I20)&gt;=800,VLOOKUP(C20,VerpflUebernacht!$U$5:$X$377,3,FALSE)*(1-(IF(M20="Ja",0.2)+IF(O20="Ja",0.4)+IF(P20="Ja",0.4))),"unter 8 Std.")),IF((K20-H20)=1,2*VLOOKUP(C20,VerpflUebernacht!$U$5:$X$377,3,FALSE)*(1-(IF(M20="Ja",0.2)+IF(O20="Ja",0.4)+IF(P20="Ja",0.4))),IF((K20-H20)=2,((2*VLOOKUP(C20,VerpflUebernacht!$U$5:$X$381,3,FALSE))+VLOOKUP(C20,VerpflUebernacht!$U$5:$X$381,2,FALSE))*(1-(IF(M20="Ja",0.2)+IF(O20="Ja",0.4)+IF(P20="Ja",0.4))),IF((K20-H20)&gt;=3,((K20-H20)*VLOOKUP(C20,VerpflUebernacht!$U$5:$X$381,2,FALSE)*(1-(IF(M20="Ja",0.2)+IF(O20="Ja",0.4)+IF(P20="Ja",0.4)))),"R"))))),IF($C$5=46022,IF(H20="","",IF((K20-H20)=0,IF((L20-I20)=2400,VLOOKUP(C20,VerpflUebernacht!$Z$5:$AC$377,2,FALSE),IF((L20-I20)&gt;=800,VLOOKUP(C20,VerpflUebernacht!$Z$5:$AC$377,3,FALSE)*(1-(IF(M20="Ja",0.2)+IF(O20="Ja",0.4)+IF(P20="Ja",0.4))),"unter 8 Std.")),IF((K20-H20)=1,2*VLOOKUP(C20,VerpflUebernacht!$Z$5:$AC$377,3,FALSE)*(1-(IF(M20="Ja",0.2)+IF(O20="Ja",0.4)+IF(P20="Ja",0.4))),IF((K20-H20)=2,((2*VLOOKUP(C20,VerpflUebernacht!$Z$5:$AC$381,3,FALSE))+VLOOKUP(C20,VerpflUebernacht!$Z$5:$AC$381,2,FALSE))*(1-(IF(M20="Ja",0.2)+IF(O20="Ja",0.4)+IF(P20="Ja",0.4))),IF((K20-H20)&gt;=3,((K20-H20)*VLOOKUP(C20,VerpflUebernacht!$Z$5:$AC$381,2,FALSE)*(1-(IF(M20="Ja",0.2)+IF(O20="Ja",0.4)+IF(P20="Ja",0.4)))),"R"))))),"unbekannt")))))</f>
        <v/>
      </c>
      <c r="R20" s="131"/>
      <c r="S20" s="134"/>
      <c r="T20" s="95" t="str">
        <f>IF(S20="","",IF(S20="Pkw",IF(R20&lt;=20,R20*VerpflUebernacht!$H$56*2,((R20-20)*VerpflUebernacht!$I$56*2)+(20*VerpflUebernacht!$H$56*2)),IF(S20="Motorrad",VerpflUebernacht!$H$57*R20*2,IF(S20="Fahrrad",VerpflUebernacht!$H$58*R20*2,"sep.Liste"))))</f>
        <v/>
      </c>
      <c r="U20" s="143"/>
      <c r="V20" s="96" t="str">
        <f>IFERROR(IF(U20="Pauschale",IF(K20-H20&gt;=1,VLOOKUP(C20,#REF!,4,FALSE)*(K20-H20),""),""),"")</f>
        <v/>
      </c>
      <c r="W20" s="132"/>
      <c r="X20" s="123" t="str">
        <f>IF(A20="","","lfd. Nr."&amp;A20&amp;"-"&amp;TEXT(Reisekosten!$H20,"t. MMM ")&amp;"-"&amp;D20)</f>
        <v/>
      </c>
    </row>
    <row r="21" spans="1:24" s="97" customFormat="1" ht="12.75">
      <c r="A21" s="119" t="str">
        <f>IF(H21&lt;&gt;"",MAX($A$13:A20)+1,"")</f>
        <v/>
      </c>
      <c r="B21" s="120" t="str">
        <f>IF(H21="","",IFERROR(IF(WEEKNUM(H21)=MAX($B$12:B20),"",WEEKNUM(H21)),""))</f>
        <v/>
      </c>
      <c r="C21" s="126" t="s">
        <v>80</v>
      </c>
      <c r="D21" s="125"/>
      <c r="E21" s="124"/>
      <c r="F21" s="127"/>
      <c r="G21" s="121" t="str">
        <f t="shared" si="0"/>
        <v/>
      </c>
      <c r="H21" s="128"/>
      <c r="I21" s="129"/>
      <c r="J21" s="122" t="str">
        <f t="shared" si="1"/>
        <v/>
      </c>
      <c r="K21" s="130"/>
      <c r="L21" s="129"/>
      <c r="M21" s="169"/>
      <c r="N21" s="170"/>
      <c r="O21" s="132"/>
      <c r="P21" s="133"/>
      <c r="Q21" s="94" t="str">
        <f>IF(H21="","",IF($C$5&lt;=44926,IF(H21="","",IF((K21-H21)=0,IF((L21-I21)=2400,VLOOKUP(C21,VerpflUebernacht!$A$5:$D$378,2,FALSE),IF((L21-I21)&gt;=800,VLOOKUP(C21,VerpflUebernacht!$A$5:$D$378,3,FALSE)*(1-(IF(M21="Ja",0.2)+IF(O21="Ja",0.4)+IF(P21="Ja",0.4))),"unter 8 Std.")),IF((K21-H21)=1,2*VLOOKUP(C21,VerpflUebernacht!$A$5:$D$378,3,FALSE)*(1-(IF(M21="Ja",0.2)+IF(O21="Ja",0.4)+IF(P21="Ja",0.4))),IF((K21-H21)=2,((2*VLOOKUP(C21,VerpflUebernacht!$A$5:$D$382,3,FALSE))+VLOOKUP(C21,VerpflUebernacht!$A$5:$D$382,2,FALSE))*(1-(IF(M21="Ja",0.2)+IF(O21="Ja",0.4)+IF(P21="Ja",0.4))),IF((K21-H21)&gt;=3,((K21-H21)*VLOOKUP(C21,VerpflUebernacht!$A$5:$D$382,2,FALSE)*(1-(IF(M21="Ja",0.2)+IF(O21="Ja",0.4)+IF(P21="Ja",0.4)))),"R"))))),IF($C$5=45291,IF(H21="","",IF((K21-H21)=0,IF((L21-I21)=2400,VLOOKUP(C21,VerpflUebernacht!$P$5:$S$377,2,FALSE),IF((L21-I21)&gt;=800,VLOOKUP(C21,VerpflUebernacht!$P$5:$S$377,3,FALSE)*(1-(IF(M21="Ja",0.2)+IF(O21="Ja",0.4)+IF(P21="Ja",0.4))),"unter 8 Std.")),IF((K21-H21)=1,2*VLOOKUP(C21,VerpflUebernacht!$P$5:$S$377,3,FALSE)*(1-(IF(M21="Ja",0.2)+IF(O21="Ja",0.4)+IF(P21="Ja",0.4))),IF((K21-H21)=2,((2*VLOOKUP(C21,VerpflUebernacht!$P$5:$S$381,3,FALSE))+VLOOKUP(C21,VerpflUebernacht!$P$5:$S$381,2,FALSE))*(1-(IF(M21="Ja",0.2)+IF(O21="Ja",0.4)+IF(P21="Ja",0.4))),IF((K21-H21)&gt;=3,((K21-H21)*VLOOKUP(C21,VerpflUebernacht!$P$5:$S$381,2,FALSE)*(1-(IF(M21="Ja",0.2)+IF(O21="Ja",0.4)+IF(P21="Ja",0.4)))),"R"))))),IF($C$5=45657,IF(H21="","",IF((K21-H21)=0,IF((L21-I21)=2400,VLOOKUP(C21,VerpflUebernacht!$U$5:$X$377,2,FALSE),IF((L21-I21)&gt;=800,VLOOKUP(C21,VerpflUebernacht!$U$5:$X$377,3,FALSE)*(1-(IF(M21="Ja",0.2)+IF(O21="Ja",0.4)+IF(P21="Ja",0.4))),"unter 8 Std.")),IF((K21-H21)=1,2*VLOOKUP(C21,VerpflUebernacht!$U$5:$X$377,3,FALSE)*(1-(IF(M21="Ja",0.2)+IF(O21="Ja",0.4)+IF(P21="Ja",0.4))),IF((K21-H21)=2,((2*VLOOKUP(C21,VerpflUebernacht!$U$5:$X$381,3,FALSE))+VLOOKUP(C21,VerpflUebernacht!$U$5:$X$381,2,FALSE))*(1-(IF(M21="Ja",0.2)+IF(O21="Ja",0.4)+IF(P21="Ja",0.4))),IF((K21-H21)&gt;=3,((K21-H21)*VLOOKUP(C21,VerpflUebernacht!$U$5:$X$381,2,FALSE)*(1-(IF(M21="Ja",0.2)+IF(O21="Ja",0.4)+IF(P21="Ja",0.4)))),"R"))))),IF($C$5=46022,IF(H21="","",IF((K21-H21)=0,IF((L21-I21)=2400,VLOOKUP(C21,VerpflUebernacht!$Z$5:$AC$377,2,FALSE),IF((L21-I21)&gt;=800,VLOOKUP(C21,VerpflUebernacht!$Z$5:$AC$377,3,FALSE)*(1-(IF(M21="Ja",0.2)+IF(O21="Ja",0.4)+IF(P21="Ja",0.4))),"unter 8 Std.")),IF((K21-H21)=1,2*VLOOKUP(C21,VerpflUebernacht!$Z$5:$AC$377,3,FALSE)*(1-(IF(M21="Ja",0.2)+IF(O21="Ja",0.4)+IF(P21="Ja",0.4))),IF((K21-H21)=2,((2*VLOOKUP(C21,VerpflUebernacht!$Z$5:$AC$381,3,FALSE))+VLOOKUP(C21,VerpflUebernacht!$Z$5:$AC$381,2,FALSE))*(1-(IF(M21="Ja",0.2)+IF(O21="Ja",0.4)+IF(P21="Ja",0.4))),IF((K21-H21)&gt;=3,((K21-H21)*VLOOKUP(C21,VerpflUebernacht!$Z$5:$AC$381,2,FALSE)*(1-(IF(M21="Ja",0.2)+IF(O21="Ja",0.4)+IF(P21="Ja",0.4)))),"R"))))),"unbekannt")))))</f>
        <v/>
      </c>
      <c r="R21" s="131"/>
      <c r="S21" s="134"/>
      <c r="T21" s="95" t="str">
        <f>IF(S21="","",IF(S21="Pkw",IF(R21&lt;=20,R21*VerpflUebernacht!$H$56*2,((R21-20)*VerpflUebernacht!$I$56*2)+(20*VerpflUebernacht!$H$56*2)),IF(S21="Motorrad",VerpflUebernacht!$H$57*R21*2,IF(S21="Fahrrad",VerpflUebernacht!$H$58*R21*2,"sep.Liste"))))</f>
        <v/>
      </c>
      <c r="U21" s="143"/>
      <c r="V21" s="96" t="str">
        <f>IFERROR(IF(U21="Pauschale",IF(K21-H21&gt;=1,VLOOKUP(C21,#REF!,4,FALSE)*(K21-H21),""),""),"")</f>
        <v/>
      </c>
      <c r="W21" s="132"/>
      <c r="X21" s="123" t="str">
        <f>IF(A21="","","lfd. Nr."&amp;A21&amp;"-"&amp;TEXT(Reisekosten!$H21,"t. MMM ")&amp;"-"&amp;D21)</f>
        <v/>
      </c>
    </row>
    <row r="22" spans="1:24" s="97" customFormat="1" ht="12.75">
      <c r="A22" s="119" t="str">
        <f>IF(H22&lt;&gt;"",MAX($A$13:A21)+1,"")</f>
        <v/>
      </c>
      <c r="B22" s="120" t="str">
        <f>IF(H22="","",IFERROR(IF(WEEKNUM(H22)=MAX($B$12:B21),"",WEEKNUM(H22)),""))</f>
        <v/>
      </c>
      <c r="C22" s="126" t="s">
        <v>80</v>
      </c>
      <c r="D22" s="125"/>
      <c r="E22" s="124"/>
      <c r="F22" s="127"/>
      <c r="G22" s="121" t="str">
        <f t="shared" si="0"/>
        <v/>
      </c>
      <c r="H22" s="128"/>
      <c r="I22" s="129"/>
      <c r="J22" s="122" t="str">
        <f t="shared" si="1"/>
        <v/>
      </c>
      <c r="K22" s="130"/>
      <c r="L22" s="129"/>
      <c r="M22" s="169"/>
      <c r="N22" s="170"/>
      <c r="O22" s="132"/>
      <c r="P22" s="133"/>
      <c r="Q22" s="94" t="str">
        <f>IF(H22="","",IF($C$5&lt;=44926,IF(H22="","",IF((K22-H22)=0,IF((L22-I22)=2400,VLOOKUP(C22,VerpflUebernacht!$A$5:$D$378,2,FALSE),IF((L22-I22)&gt;=800,VLOOKUP(C22,VerpflUebernacht!$A$5:$D$378,3,FALSE)*(1-(IF(M22="Ja",0.2)+IF(O22="Ja",0.4)+IF(P22="Ja",0.4))),"unter 8 Std.")),IF((K22-H22)=1,2*VLOOKUP(C22,VerpflUebernacht!$A$5:$D$378,3,FALSE)*(1-(IF(M22="Ja",0.2)+IF(O22="Ja",0.4)+IF(P22="Ja",0.4))),IF((K22-H22)=2,((2*VLOOKUP(C22,VerpflUebernacht!$A$5:$D$382,3,FALSE))+VLOOKUP(C22,VerpflUebernacht!$A$5:$D$382,2,FALSE))*(1-(IF(M22="Ja",0.2)+IF(O22="Ja",0.4)+IF(P22="Ja",0.4))),IF((K22-H22)&gt;=3,((K22-H22)*VLOOKUP(C22,VerpflUebernacht!$A$5:$D$382,2,FALSE)*(1-(IF(M22="Ja",0.2)+IF(O22="Ja",0.4)+IF(P22="Ja",0.4)))),"R"))))),IF($C$5=45291,IF(H22="","",IF((K22-H22)=0,IF((L22-I22)=2400,VLOOKUP(C22,VerpflUebernacht!$P$5:$S$377,2,FALSE),IF((L22-I22)&gt;=800,VLOOKUP(C22,VerpflUebernacht!$P$5:$S$377,3,FALSE)*(1-(IF(M22="Ja",0.2)+IF(O22="Ja",0.4)+IF(P22="Ja",0.4))),"unter 8 Std.")),IF((K22-H22)=1,2*VLOOKUP(C22,VerpflUebernacht!$P$5:$S$377,3,FALSE)*(1-(IF(M22="Ja",0.2)+IF(O22="Ja",0.4)+IF(P22="Ja",0.4))),IF((K22-H22)=2,((2*VLOOKUP(C22,VerpflUebernacht!$P$5:$S$381,3,FALSE))+VLOOKUP(C22,VerpflUebernacht!$P$5:$S$381,2,FALSE))*(1-(IF(M22="Ja",0.2)+IF(O22="Ja",0.4)+IF(P22="Ja",0.4))),IF((K22-H22)&gt;=3,((K22-H22)*VLOOKUP(C22,VerpflUebernacht!$P$5:$S$381,2,FALSE)*(1-(IF(M22="Ja",0.2)+IF(O22="Ja",0.4)+IF(P22="Ja",0.4)))),"R"))))),IF($C$5=45657,IF(H22="","",IF((K22-H22)=0,IF((L22-I22)=2400,VLOOKUP(C22,VerpflUebernacht!$U$5:$X$377,2,FALSE),IF((L22-I22)&gt;=800,VLOOKUP(C22,VerpflUebernacht!$U$5:$X$377,3,FALSE)*(1-(IF(M22="Ja",0.2)+IF(O22="Ja",0.4)+IF(P22="Ja",0.4))),"unter 8 Std.")),IF((K22-H22)=1,2*VLOOKUP(C22,VerpflUebernacht!$U$5:$X$377,3,FALSE)*(1-(IF(M22="Ja",0.2)+IF(O22="Ja",0.4)+IF(P22="Ja",0.4))),IF((K22-H22)=2,((2*VLOOKUP(C22,VerpflUebernacht!$U$5:$X$381,3,FALSE))+VLOOKUP(C22,VerpflUebernacht!$U$5:$X$381,2,FALSE))*(1-(IF(M22="Ja",0.2)+IF(O22="Ja",0.4)+IF(P22="Ja",0.4))),IF((K22-H22)&gt;=3,((K22-H22)*VLOOKUP(C22,VerpflUebernacht!$U$5:$X$381,2,FALSE)*(1-(IF(M22="Ja",0.2)+IF(O22="Ja",0.4)+IF(P22="Ja",0.4)))),"R"))))),IF($C$5=46022,IF(H22="","",IF((K22-H22)=0,IF((L22-I22)=2400,VLOOKUP(C22,VerpflUebernacht!$Z$5:$AC$377,2,FALSE),IF((L22-I22)&gt;=800,VLOOKUP(C22,VerpflUebernacht!$Z$5:$AC$377,3,FALSE)*(1-(IF(M22="Ja",0.2)+IF(O22="Ja",0.4)+IF(P22="Ja",0.4))),"unter 8 Std.")),IF((K22-H22)=1,2*VLOOKUP(C22,VerpflUebernacht!$Z$5:$AC$377,3,FALSE)*(1-(IF(M22="Ja",0.2)+IF(O22="Ja",0.4)+IF(P22="Ja",0.4))),IF((K22-H22)=2,((2*VLOOKUP(C22,VerpflUebernacht!$Z$5:$AC$381,3,FALSE))+VLOOKUP(C22,VerpflUebernacht!$Z$5:$AC$381,2,FALSE))*(1-(IF(M22="Ja",0.2)+IF(O22="Ja",0.4)+IF(P22="Ja",0.4))),IF((K22-H22)&gt;=3,((K22-H22)*VLOOKUP(C22,VerpflUebernacht!$Z$5:$AC$381,2,FALSE)*(1-(IF(M22="Ja",0.2)+IF(O22="Ja",0.4)+IF(P22="Ja",0.4)))),"R"))))),"unbekannt")))))</f>
        <v/>
      </c>
      <c r="R22" s="131"/>
      <c r="S22" s="134"/>
      <c r="T22" s="95" t="str">
        <f>IF(S22="","",IF(S22="Pkw",IF(R22&lt;=20,R22*VerpflUebernacht!$H$56*2,((R22-20)*VerpflUebernacht!$I$56*2)+(20*VerpflUebernacht!$H$56*2)),IF(S22="Motorrad",VerpflUebernacht!$H$57*R22*2,IF(S22="Fahrrad",VerpflUebernacht!$H$58*R22*2,"sep.Liste"))))</f>
        <v/>
      </c>
      <c r="U22" s="143"/>
      <c r="V22" s="96" t="str">
        <f>IFERROR(IF(U22="Pauschale",IF(K22-H22&gt;=1,VLOOKUP(C22,#REF!,4,FALSE)*(K22-H22),""),""),"")</f>
        <v/>
      </c>
      <c r="W22" s="132"/>
      <c r="X22" s="123" t="str">
        <f>IF(A22="","","lfd. Nr."&amp;A22&amp;"-"&amp;TEXT(Reisekosten!$H22,"t. MMM ")&amp;"-"&amp;D22)</f>
        <v/>
      </c>
    </row>
    <row r="23" spans="1:24" s="97" customFormat="1" ht="12.75">
      <c r="A23" s="119" t="str">
        <f>IF(H23&lt;&gt;"",MAX($A$13:A22)+1,"")</f>
        <v/>
      </c>
      <c r="B23" s="120" t="str">
        <f>IF(H23="","",IFERROR(IF(WEEKNUM(H23)=MAX($B$12:B22),"",WEEKNUM(H23)),""))</f>
        <v/>
      </c>
      <c r="C23" s="126" t="s">
        <v>80</v>
      </c>
      <c r="D23" s="125"/>
      <c r="E23" s="124"/>
      <c r="F23" s="127"/>
      <c r="G23" s="121" t="str">
        <f t="shared" si="0"/>
        <v/>
      </c>
      <c r="H23" s="128"/>
      <c r="I23" s="129"/>
      <c r="J23" s="122" t="str">
        <f t="shared" si="1"/>
        <v/>
      </c>
      <c r="K23" s="130"/>
      <c r="L23" s="129"/>
      <c r="M23" s="169"/>
      <c r="N23" s="170"/>
      <c r="O23" s="132"/>
      <c r="P23" s="133"/>
      <c r="Q23" s="94" t="str">
        <f>IF(H23="","",IF($C$5&lt;=44926,IF(H23="","",IF((K23-H23)=0,IF((L23-I23)=2400,VLOOKUP(C23,VerpflUebernacht!$A$5:$D$378,2,FALSE),IF((L23-I23)&gt;=800,VLOOKUP(C23,VerpflUebernacht!$A$5:$D$378,3,FALSE)*(1-(IF(M23="Ja",0.2)+IF(O23="Ja",0.4)+IF(P23="Ja",0.4))),"unter 8 Std.")),IF((K23-H23)=1,2*VLOOKUP(C23,VerpflUebernacht!$A$5:$D$378,3,FALSE)*(1-(IF(M23="Ja",0.2)+IF(O23="Ja",0.4)+IF(P23="Ja",0.4))),IF((K23-H23)=2,((2*VLOOKUP(C23,VerpflUebernacht!$A$5:$D$382,3,FALSE))+VLOOKUP(C23,VerpflUebernacht!$A$5:$D$382,2,FALSE))*(1-(IF(M23="Ja",0.2)+IF(O23="Ja",0.4)+IF(P23="Ja",0.4))),IF((K23-H23)&gt;=3,((K23-H23)*VLOOKUP(C23,VerpflUebernacht!$A$5:$D$382,2,FALSE)*(1-(IF(M23="Ja",0.2)+IF(O23="Ja",0.4)+IF(P23="Ja",0.4)))),"R"))))),IF($C$5=45291,IF(H23="","",IF((K23-H23)=0,IF((L23-I23)=2400,VLOOKUP(C23,VerpflUebernacht!$P$5:$S$377,2,FALSE),IF((L23-I23)&gt;=800,VLOOKUP(C23,VerpflUebernacht!$P$5:$S$377,3,FALSE)*(1-(IF(M23="Ja",0.2)+IF(O23="Ja",0.4)+IF(P23="Ja",0.4))),"unter 8 Std.")),IF((K23-H23)=1,2*VLOOKUP(C23,VerpflUebernacht!$P$5:$S$377,3,FALSE)*(1-(IF(M23="Ja",0.2)+IF(O23="Ja",0.4)+IF(P23="Ja",0.4))),IF((K23-H23)=2,((2*VLOOKUP(C23,VerpflUebernacht!$P$5:$S$381,3,FALSE))+VLOOKUP(C23,VerpflUebernacht!$P$5:$S$381,2,FALSE))*(1-(IF(M23="Ja",0.2)+IF(O23="Ja",0.4)+IF(P23="Ja",0.4))),IF((K23-H23)&gt;=3,((K23-H23)*VLOOKUP(C23,VerpflUebernacht!$P$5:$S$381,2,FALSE)*(1-(IF(M23="Ja",0.2)+IF(O23="Ja",0.4)+IF(P23="Ja",0.4)))),"R"))))),IF($C$5=45657,IF(H23="","",IF((K23-H23)=0,IF((L23-I23)=2400,VLOOKUP(C23,VerpflUebernacht!$U$5:$X$377,2,FALSE),IF((L23-I23)&gt;=800,VLOOKUP(C23,VerpflUebernacht!$U$5:$X$377,3,FALSE)*(1-(IF(M23="Ja",0.2)+IF(O23="Ja",0.4)+IF(P23="Ja",0.4))),"unter 8 Std.")),IF((K23-H23)=1,2*VLOOKUP(C23,VerpflUebernacht!$U$5:$X$377,3,FALSE)*(1-(IF(M23="Ja",0.2)+IF(O23="Ja",0.4)+IF(P23="Ja",0.4))),IF((K23-H23)=2,((2*VLOOKUP(C23,VerpflUebernacht!$U$5:$X$381,3,FALSE))+VLOOKUP(C23,VerpflUebernacht!$U$5:$X$381,2,FALSE))*(1-(IF(M23="Ja",0.2)+IF(O23="Ja",0.4)+IF(P23="Ja",0.4))),IF((K23-H23)&gt;=3,((K23-H23)*VLOOKUP(C23,VerpflUebernacht!$U$5:$X$381,2,FALSE)*(1-(IF(M23="Ja",0.2)+IF(O23="Ja",0.4)+IF(P23="Ja",0.4)))),"R"))))),IF($C$5=46022,IF(H23="","",IF((K23-H23)=0,IF((L23-I23)=2400,VLOOKUP(C23,VerpflUebernacht!$Z$5:$AC$377,2,FALSE),IF((L23-I23)&gt;=800,VLOOKUP(C23,VerpflUebernacht!$Z$5:$AC$377,3,FALSE)*(1-(IF(M23="Ja",0.2)+IF(O23="Ja",0.4)+IF(P23="Ja",0.4))),"unter 8 Std.")),IF((K23-H23)=1,2*VLOOKUP(C23,VerpflUebernacht!$Z$5:$AC$377,3,FALSE)*(1-(IF(M23="Ja",0.2)+IF(O23="Ja",0.4)+IF(P23="Ja",0.4))),IF((K23-H23)=2,((2*VLOOKUP(C23,VerpflUebernacht!$Z$5:$AC$381,3,FALSE))+VLOOKUP(C23,VerpflUebernacht!$Z$5:$AC$381,2,FALSE))*(1-(IF(M23="Ja",0.2)+IF(O23="Ja",0.4)+IF(P23="Ja",0.4))),IF((K23-H23)&gt;=3,((K23-H23)*VLOOKUP(C23,VerpflUebernacht!$Z$5:$AC$381,2,FALSE)*(1-(IF(M23="Ja",0.2)+IF(O23="Ja",0.4)+IF(P23="Ja",0.4)))),"R"))))),"unbekannt")))))</f>
        <v/>
      </c>
      <c r="R23" s="131"/>
      <c r="S23" s="134"/>
      <c r="T23" s="95" t="str">
        <f>IF(S23="","",IF(S23="Pkw",IF(R23&lt;=20,R23*VerpflUebernacht!$H$56*2,((R23-20)*VerpflUebernacht!$I$56*2)+(20*VerpflUebernacht!$H$56*2)),IF(S23="Motorrad",VerpflUebernacht!$H$57*R23*2,IF(S23="Fahrrad",VerpflUebernacht!$H$58*R23*2,"sep.Liste"))))</f>
        <v/>
      </c>
      <c r="U23" s="143"/>
      <c r="V23" s="96" t="str">
        <f>IFERROR(IF(U23="Pauschale",IF(K23-H23&gt;=1,VLOOKUP(C23,#REF!,4,FALSE)*(K23-H23),""),""),"")</f>
        <v/>
      </c>
      <c r="W23" s="132"/>
      <c r="X23" s="123" t="str">
        <f>IF(A23="","","lfd. Nr."&amp;A23&amp;"-"&amp;TEXT(Reisekosten!$H23,"t. MMM ")&amp;"-"&amp;D23)</f>
        <v/>
      </c>
    </row>
    <row r="24" spans="1:24" s="97" customFormat="1" ht="12.75">
      <c r="A24" s="119" t="str">
        <f>IF(H24&lt;&gt;"",MAX($A$13:A23)+1,"")</f>
        <v/>
      </c>
      <c r="B24" s="120" t="str">
        <f>IF(H24="","",IFERROR(IF(WEEKNUM(H24)=MAX($B$12:B23),"",WEEKNUM(H24)),""))</f>
        <v/>
      </c>
      <c r="C24" s="126" t="s">
        <v>80</v>
      </c>
      <c r="D24" s="125"/>
      <c r="E24" s="124"/>
      <c r="F24" s="127"/>
      <c r="G24" s="121" t="str">
        <f t="shared" si="0"/>
        <v/>
      </c>
      <c r="H24" s="128"/>
      <c r="I24" s="129"/>
      <c r="J24" s="122" t="str">
        <f t="shared" si="1"/>
        <v/>
      </c>
      <c r="K24" s="130"/>
      <c r="L24" s="129"/>
      <c r="M24" s="169"/>
      <c r="N24" s="170"/>
      <c r="O24" s="132"/>
      <c r="P24" s="133"/>
      <c r="Q24" s="94" t="str">
        <f>IF(H24="","",IF($C$5&lt;=44926,IF(H24="","",IF((K24-H24)=0,IF((L24-I24)=2400,VLOOKUP(C24,VerpflUebernacht!$A$5:$D$378,2,FALSE),IF((L24-I24)&gt;=800,VLOOKUP(C24,VerpflUebernacht!$A$5:$D$378,3,FALSE)*(1-(IF(M24="Ja",0.2)+IF(O24="Ja",0.4)+IF(P24="Ja",0.4))),"unter 8 Std.")),IF((K24-H24)=1,2*VLOOKUP(C24,VerpflUebernacht!$A$5:$D$378,3,FALSE)*(1-(IF(M24="Ja",0.2)+IF(O24="Ja",0.4)+IF(P24="Ja",0.4))),IF((K24-H24)=2,((2*VLOOKUP(C24,VerpflUebernacht!$A$5:$D$382,3,FALSE))+VLOOKUP(C24,VerpflUebernacht!$A$5:$D$382,2,FALSE))*(1-(IF(M24="Ja",0.2)+IF(O24="Ja",0.4)+IF(P24="Ja",0.4))),IF((K24-H24)&gt;=3,((K24-H24)*VLOOKUP(C24,VerpflUebernacht!$A$5:$D$382,2,FALSE)*(1-(IF(M24="Ja",0.2)+IF(O24="Ja",0.4)+IF(P24="Ja",0.4)))),"R"))))),IF($C$5=45291,IF(H24="","",IF((K24-H24)=0,IF((L24-I24)=2400,VLOOKUP(C24,VerpflUebernacht!$P$5:$S$377,2,FALSE),IF((L24-I24)&gt;=800,VLOOKUP(C24,VerpflUebernacht!$P$5:$S$377,3,FALSE)*(1-(IF(M24="Ja",0.2)+IF(O24="Ja",0.4)+IF(P24="Ja",0.4))),"unter 8 Std.")),IF((K24-H24)=1,2*VLOOKUP(C24,VerpflUebernacht!$P$5:$S$377,3,FALSE)*(1-(IF(M24="Ja",0.2)+IF(O24="Ja",0.4)+IF(P24="Ja",0.4))),IF((K24-H24)=2,((2*VLOOKUP(C24,VerpflUebernacht!$P$5:$S$381,3,FALSE))+VLOOKUP(C24,VerpflUebernacht!$P$5:$S$381,2,FALSE))*(1-(IF(M24="Ja",0.2)+IF(O24="Ja",0.4)+IF(P24="Ja",0.4))),IF((K24-H24)&gt;=3,((K24-H24)*VLOOKUP(C24,VerpflUebernacht!$P$5:$S$381,2,FALSE)*(1-(IF(M24="Ja",0.2)+IF(O24="Ja",0.4)+IF(P24="Ja",0.4)))),"R"))))),IF($C$5=45657,IF(H24="","",IF((K24-H24)=0,IF((L24-I24)=2400,VLOOKUP(C24,VerpflUebernacht!$U$5:$X$377,2,FALSE),IF((L24-I24)&gt;=800,VLOOKUP(C24,VerpflUebernacht!$U$5:$X$377,3,FALSE)*(1-(IF(M24="Ja",0.2)+IF(O24="Ja",0.4)+IF(P24="Ja",0.4))),"unter 8 Std.")),IF((K24-H24)=1,2*VLOOKUP(C24,VerpflUebernacht!$U$5:$X$377,3,FALSE)*(1-(IF(M24="Ja",0.2)+IF(O24="Ja",0.4)+IF(P24="Ja",0.4))),IF((K24-H24)=2,((2*VLOOKUP(C24,VerpflUebernacht!$U$5:$X$381,3,FALSE))+VLOOKUP(C24,VerpflUebernacht!$U$5:$X$381,2,FALSE))*(1-(IF(M24="Ja",0.2)+IF(O24="Ja",0.4)+IF(P24="Ja",0.4))),IF((K24-H24)&gt;=3,((K24-H24)*VLOOKUP(C24,VerpflUebernacht!$U$5:$X$381,2,FALSE)*(1-(IF(M24="Ja",0.2)+IF(O24="Ja",0.4)+IF(P24="Ja",0.4)))),"R"))))),IF($C$5=46022,IF(H24="","",IF((K24-H24)=0,IF((L24-I24)=2400,VLOOKUP(C24,VerpflUebernacht!$Z$5:$AC$377,2,FALSE),IF((L24-I24)&gt;=800,VLOOKUP(C24,VerpflUebernacht!$Z$5:$AC$377,3,FALSE)*(1-(IF(M24="Ja",0.2)+IF(O24="Ja",0.4)+IF(P24="Ja",0.4))),"unter 8 Std.")),IF((K24-H24)=1,2*VLOOKUP(C24,VerpflUebernacht!$Z$5:$AC$377,3,FALSE)*(1-(IF(M24="Ja",0.2)+IF(O24="Ja",0.4)+IF(P24="Ja",0.4))),IF((K24-H24)=2,((2*VLOOKUP(C24,VerpflUebernacht!$Z$5:$AC$381,3,FALSE))+VLOOKUP(C24,VerpflUebernacht!$Z$5:$AC$381,2,FALSE))*(1-(IF(M24="Ja",0.2)+IF(O24="Ja",0.4)+IF(P24="Ja",0.4))),IF((K24-H24)&gt;=3,((K24-H24)*VLOOKUP(C24,VerpflUebernacht!$Z$5:$AC$381,2,FALSE)*(1-(IF(M24="Ja",0.2)+IF(O24="Ja",0.4)+IF(P24="Ja",0.4)))),"R"))))),"unbekannt")))))</f>
        <v/>
      </c>
      <c r="R24" s="131"/>
      <c r="S24" s="134"/>
      <c r="T24" s="95" t="str">
        <f>IF(S24="","",IF(S24="Pkw",IF(R24&lt;=20,R24*VerpflUebernacht!$H$56*2,((R24-20)*VerpflUebernacht!$I$56*2)+(20*VerpflUebernacht!$H$56*2)),IF(S24="Motorrad",VerpflUebernacht!$H$57*R24*2,IF(S24="Fahrrad",VerpflUebernacht!$H$58*R24*2,"sep.Liste"))))</f>
        <v/>
      </c>
      <c r="U24" s="143"/>
      <c r="V24" s="96" t="str">
        <f>IFERROR(IF(U24="Pauschale",IF(K24-H24&gt;=1,VLOOKUP(C24,#REF!,4,FALSE)*(K24-H24),""),""),"")</f>
        <v/>
      </c>
      <c r="W24" s="132"/>
      <c r="X24" s="123" t="str">
        <f>IF(A24="","","lfd. Nr."&amp;A24&amp;"-"&amp;TEXT(Reisekosten!$H24,"t. MMM ")&amp;"-"&amp;D24)</f>
        <v/>
      </c>
    </row>
    <row r="25" spans="1:24" s="97" customFormat="1" ht="12.75">
      <c r="A25" s="119" t="str">
        <f>IF(H25&lt;&gt;"",MAX($A$13:A24)+1,"")</f>
        <v/>
      </c>
      <c r="B25" s="120" t="str">
        <f>IF(H25="","",IFERROR(IF(WEEKNUM(H25)=MAX($B$12:B24),"",WEEKNUM(H25)),""))</f>
        <v/>
      </c>
      <c r="C25" s="126" t="s">
        <v>80</v>
      </c>
      <c r="D25" s="125"/>
      <c r="E25" s="124"/>
      <c r="F25" s="127"/>
      <c r="G25" s="121" t="str">
        <f t="shared" si="0"/>
        <v/>
      </c>
      <c r="H25" s="128"/>
      <c r="I25" s="129"/>
      <c r="J25" s="122" t="str">
        <f t="shared" si="1"/>
        <v/>
      </c>
      <c r="K25" s="130"/>
      <c r="L25" s="129"/>
      <c r="M25" s="169"/>
      <c r="N25" s="170"/>
      <c r="O25" s="132"/>
      <c r="P25" s="133"/>
      <c r="Q25" s="94" t="str">
        <f>IF(H25="","",IF($C$5&lt;=44926,IF(H25="","",IF((K25-H25)=0,IF((L25-I25)=2400,VLOOKUP(C25,VerpflUebernacht!$A$5:$D$378,2,FALSE),IF((L25-I25)&gt;=800,VLOOKUP(C25,VerpflUebernacht!$A$5:$D$378,3,FALSE)*(1-(IF(M25="Ja",0.2)+IF(O25="Ja",0.4)+IF(P25="Ja",0.4))),"unter 8 Std.")),IF((K25-H25)=1,2*VLOOKUP(C25,VerpflUebernacht!$A$5:$D$378,3,FALSE)*(1-(IF(M25="Ja",0.2)+IF(O25="Ja",0.4)+IF(P25="Ja",0.4))),IF((K25-H25)=2,((2*VLOOKUP(C25,VerpflUebernacht!$A$5:$D$382,3,FALSE))+VLOOKUP(C25,VerpflUebernacht!$A$5:$D$382,2,FALSE))*(1-(IF(M25="Ja",0.2)+IF(O25="Ja",0.4)+IF(P25="Ja",0.4))),IF((K25-H25)&gt;=3,((K25-H25)*VLOOKUP(C25,VerpflUebernacht!$A$5:$D$382,2,FALSE)*(1-(IF(M25="Ja",0.2)+IF(O25="Ja",0.4)+IF(P25="Ja",0.4)))),"R"))))),IF($C$5=45291,IF(H25="","",IF((K25-H25)=0,IF((L25-I25)=2400,VLOOKUP(C25,VerpflUebernacht!$P$5:$S$377,2,FALSE),IF((L25-I25)&gt;=800,VLOOKUP(C25,VerpflUebernacht!$P$5:$S$377,3,FALSE)*(1-(IF(M25="Ja",0.2)+IF(O25="Ja",0.4)+IF(P25="Ja",0.4))),"unter 8 Std.")),IF((K25-H25)=1,2*VLOOKUP(C25,VerpflUebernacht!$P$5:$S$377,3,FALSE)*(1-(IF(M25="Ja",0.2)+IF(O25="Ja",0.4)+IF(P25="Ja",0.4))),IF((K25-H25)=2,((2*VLOOKUP(C25,VerpflUebernacht!$P$5:$S$381,3,FALSE))+VLOOKUP(C25,VerpflUebernacht!$P$5:$S$381,2,FALSE))*(1-(IF(M25="Ja",0.2)+IF(O25="Ja",0.4)+IF(P25="Ja",0.4))),IF((K25-H25)&gt;=3,((K25-H25)*VLOOKUP(C25,VerpflUebernacht!$P$5:$S$381,2,FALSE)*(1-(IF(M25="Ja",0.2)+IF(O25="Ja",0.4)+IF(P25="Ja",0.4)))),"R"))))),IF($C$5=45657,IF(H25="","",IF((K25-H25)=0,IF((L25-I25)=2400,VLOOKUP(C25,VerpflUebernacht!$U$5:$X$377,2,FALSE),IF((L25-I25)&gt;=800,VLOOKUP(C25,VerpflUebernacht!$U$5:$X$377,3,FALSE)*(1-(IF(M25="Ja",0.2)+IF(O25="Ja",0.4)+IF(P25="Ja",0.4))),"unter 8 Std.")),IF((K25-H25)=1,2*VLOOKUP(C25,VerpflUebernacht!$U$5:$X$377,3,FALSE)*(1-(IF(M25="Ja",0.2)+IF(O25="Ja",0.4)+IF(P25="Ja",0.4))),IF((K25-H25)=2,((2*VLOOKUP(C25,VerpflUebernacht!$U$5:$X$381,3,FALSE))+VLOOKUP(C25,VerpflUebernacht!$U$5:$X$381,2,FALSE))*(1-(IF(M25="Ja",0.2)+IF(O25="Ja",0.4)+IF(P25="Ja",0.4))),IF((K25-H25)&gt;=3,((K25-H25)*VLOOKUP(C25,VerpflUebernacht!$U$5:$X$381,2,FALSE)*(1-(IF(M25="Ja",0.2)+IF(O25="Ja",0.4)+IF(P25="Ja",0.4)))),"R"))))),IF($C$5=46022,IF(H25="","",IF((K25-H25)=0,IF((L25-I25)=2400,VLOOKUP(C25,VerpflUebernacht!$Z$5:$AC$377,2,FALSE),IF((L25-I25)&gt;=800,VLOOKUP(C25,VerpflUebernacht!$Z$5:$AC$377,3,FALSE)*(1-(IF(M25="Ja",0.2)+IF(O25="Ja",0.4)+IF(P25="Ja",0.4))),"unter 8 Std.")),IF((K25-H25)=1,2*VLOOKUP(C25,VerpflUebernacht!$Z$5:$AC$377,3,FALSE)*(1-(IF(M25="Ja",0.2)+IF(O25="Ja",0.4)+IF(P25="Ja",0.4))),IF((K25-H25)=2,((2*VLOOKUP(C25,VerpflUebernacht!$Z$5:$AC$381,3,FALSE))+VLOOKUP(C25,VerpflUebernacht!$Z$5:$AC$381,2,FALSE))*(1-(IF(M25="Ja",0.2)+IF(O25="Ja",0.4)+IF(P25="Ja",0.4))),IF((K25-H25)&gt;=3,((K25-H25)*VLOOKUP(C25,VerpflUebernacht!$Z$5:$AC$381,2,FALSE)*(1-(IF(M25="Ja",0.2)+IF(O25="Ja",0.4)+IF(P25="Ja",0.4)))),"R"))))),"unbekannt")))))</f>
        <v/>
      </c>
      <c r="R25" s="131"/>
      <c r="S25" s="134"/>
      <c r="T25" s="95" t="str">
        <f>IF(S25="","",IF(S25="Pkw",IF(R25&lt;=20,R25*VerpflUebernacht!$H$56*2,((R25-20)*VerpflUebernacht!$I$56*2)+(20*VerpflUebernacht!$H$56*2)),IF(S25="Motorrad",VerpflUebernacht!$H$57*R25*2,IF(S25="Fahrrad",VerpflUebernacht!$H$58*R25*2,"sep.Liste"))))</f>
        <v/>
      </c>
      <c r="U25" s="143"/>
      <c r="V25" s="96" t="str">
        <f>IFERROR(IF(U25="Pauschale",IF(K25-H25&gt;=1,VLOOKUP(C25,#REF!,4,FALSE)*(K25-H25),""),""),"")</f>
        <v/>
      </c>
      <c r="W25" s="132"/>
      <c r="X25" s="123" t="str">
        <f>IF(A25="","","lfd. Nr."&amp;A25&amp;"-"&amp;TEXT(Reisekosten!$H25,"t. MMM ")&amp;"-"&amp;D25)</f>
        <v/>
      </c>
    </row>
    <row r="26" spans="1:24" s="97" customFormat="1" ht="12.75">
      <c r="A26" s="119" t="str">
        <f>IF(H26&lt;&gt;"",MAX($A$13:A25)+1,"")</f>
        <v/>
      </c>
      <c r="B26" s="120" t="str">
        <f>IF(H26="","",IFERROR(IF(WEEKNUM(H26)=MAX($B$12:B25),"",WEEKNUM(H26)),""))</f>
        <v/>
      </c>
      <c r="C26" s="126" t="s">
        <v>80</v>
      </c>
      <c r="D26" s="125"/>
      <c r="E26" s="124"/>
      <c r="F26" s="127"/>
      <c r="G26" s="121" t="str">
        <f t="shared" si="0"/>
        <v/>
      </c>
      <c r="H26" s="128"/>
      <c r="I26" s="129"/>
      <c r="J26" s="122" t="str">
        <f t="shared" si="1"/>
        <v/>
      </c>
      <c r="K26" s="130"/>
      <c r="L26" s="129"/>
      <c r="M26" s="169"/>
      <c r="N26" s="170"/>
      <c r="O26" s="132"/>
      <c r="P26" s="133"/>
      <c r="Q26" s="94" t="str">
        <f>IF(H26="","",IF($C$5&lt;=44926,IF(H26="","",IF((K26-H26)=0,IF((L26-I26)=2400,VLOOKUP(C26,VerpflUebernacht!$A$5:$D$378,2,FALSE),IF((L26-I26)&gt;=800,VLOOKUP(C26,VerpflUebernacht!$A$5:$D$378,3,FALSE)*(1-(IF(M26="Ja",0.2)+IF(O26="Ja",0.4)+IF(P26="Ja",0.4))),"unter 8 Std.")),IF((K26-H26)=1,2*VLOOKUP(C26,VerpflUebernacht!$A$5:$D$378,3,FALSE)*(1-(IF(M26="Ja",0.2)+IF(O26="Ja",0.4)+IF(P26="Ja",0.4))),IF((K26-H26)=2,((2*VLOOKUP(C26,VerpflUebernacht!$A$5:$D$382,3,FALSE))+VLOOKUP(C26,VerpflUebernacht!$A$5:$D$382,2,FALSE))*(1-(IF(M26="Ja",0.2)+IF(O26="Ja",0.4)+IF(P26="Ja",0.4))),IF((K26-H26)&gt;=3,((K26-H26)*VLOOKUP(C26,VerpflUebernacht!$A$5:$D$382,2,FALSE)*(1-(IF(M26="Ja",0.2)+IF(O26="Ja",0.4)+IF(P26="Ja",0.4)))),"R"))))),IF($C$5=45291,IF(H26="","",IF((K26-H26)=0,IF((L26-I26)=2400,VLOOKUP(C26,VerpflUebernacht!$P$5:$S$377,2,FALSE),IF((L26-I26)&gt;=800,VLOOKUP(C26,VerpflUebernacht!$P$5:$S$377,3,FALSE)*(1-(IF(M26="Ja",0.2)+IF(O26="Ja",0.4)+IF(P26="Ja",0.4))),"unter 8 Std.")),IF((K26-H26)=1,2*VLOOKUP(C26,VerpflUebernacht!$P$5:$S$377,3,FALSE)*(1-(IF(M26="Ja",0.2)+IF(O26="Ja",0.4)+IF(P26="Ja",0.4))),IF((K26-H26)=2,((2*VLOOKUP(C26,VerpflUebernacht!$P$5:$S$381,3,FALSE))+VLOOKUP(C26,VerpflUebernacht!$P$5:$S$381,2,FALSE))*(1-(IF(M26="Ja",0.2)+IF(O26="Ja",0.4)+IF(P26="Ja",0.4))),IF((K26-H26)&gt;=3,((K26-H26)*VLOOKUP(C26,VerpflUebernacht!$P$5:$S$381,2,FALSE)*(1-(IF(M26="Ja",0.2)+IF(O26="Ja",0.4)+IF(P26="Ja",0.4)))),"R"))))),IF($C$5=45657,IF(H26="","",IF((K26-H26)=0,IF((L26-I26)=2400,VLOOKUP(C26,VerpflUebernacht!$U$5:$X$377,2,FALSE),IF((L26-I26)&gt;=800,VLOOKUP(C26,VerpflUebernacht!$U$5:$X$377,3,FALSE)*(1-(IF(M26="Ja",0.2)+IF(O26="Ja",0.4)+IF(P26="Ja",0.4))),"unter 8 Std.")),IF((K26-H26)=1,2*VLOOKUP(C26,VerpflUebernacht!$U$5:$X$377,3,FALSE)*(1-(IF(M26="Ja",0.2)+IF(O26="Ja",0.4)+IF(P26="Ja",0.4))),IF((K26-H26)=2,((2*VLOOKUP(C26,VerpflUebernacht!$U$5:$X$381,3,FALSE))+VLOOKUP(C26,VerpflUebernacht!$U$5:$X$381,2,FALSE))*(1-(IF(M26="Ja",0.2)+IF(O26="Ja",0.4)+IF(P26="Ja",0.4))),IF((K26-H26)&gt;=3,((K26-H26)*VLOOKUP(C26,VerpflUebernacht!$U$5:$X$381,2,FALSE)*(1-(IF(M26="Ja",0.2)+IF(O26="Ja",0.4)+IF(P26="Ja",0.4)))),"R"))))),IF($C$5=46022,IF(H26="","",IF((K26-H26)=0,IF((L26-I26)=2400,VLOOKUP(C26,VerpflUebernacht!$Z$5:$AC$377,2,FALSE),IF((L26-I26)&gt;=800,VLOOKUP(C26,VerpflUebernacht!$Z$5:$AC$377,3,FALSE)*(1-(IF(M26="Ja",0.2)+IF(O26="Ja",0.4)+IF(P26="Ja",0.4))),"unter 8 Std.")),IF((K26-H26)=1,2*VLOOKUP(C26,VerpflUebernacht!$Z$5:$AC$377,3,FALSE)*(1-(IF(M26="Ja",0.2)+IF(O26="Ja",0.4)+IF(P26="Ja",0.4))),IF((K26-H26)=2,((2*VLOOKUP(C26,VerpflUebernacht!$Z$5:$AC$381,3,FALSE))+VLOOKUP(C26,VerpflUebernacht!$Z$5:$AC$381,2,FALSE))*(1-(IF(M26="Ja",0.2)+IF(O26="Ja",0.4)+IF(P26="Ja",0.4))),IF((K26-H26)&gt;=3,((K26-H26)*VLOOKUP(C26,VerpflUebernacht!$Z$5:$AC$381,2,FALSE)*(1-(IF(M26="Ja",0.2)+IF(O26="Ja",0.4)+IF(P26="Ja",0.4)))),"R"))))),"unbekannt")))))</f>
        <v/>
      </c>
      <c r="R26" s="131"/>
      <c r="S26" s="134"/>
      <c r="T26" s="95" t="str">
        <f>IF(S26="","",IF(S26="Pkw",IF(R26&lt;=20,R26*VerpflUebernacht!$H$56*2,((R26-20)*VerpflUebernacht!$I$56*2)+(20*VerpflUebernacht!$H$56*2)),IF(S26="Motorrad",VerpflUebernacht!$H$57*R26*2,IF(S26="Fahrrad",VerpflUebernacht!$H$58*R26*2,"sep.Liste"))))</f>
        <v/>
      </c>
      <c r="U26" s="143"/>
      <c r="V26" s="96" t="str">
        <f>IFERROR(IF(U26="Pauschale",IF(K26-H26&gt;=1,VLOOKUP(C26,#REF!,4,FALSE)*(K26-H26),""),""),"")</f>
        <v/>
      </c>
      <c r="W26" s="132"/>
      <c r="X26" s="123" t="str">
        <f>IF(A26="","","lfd. Nr."&amp;A26&amp;"-"&amp;TEXT(Reisekosten!$H26,"t. MMM ")&amp;"-"&amp;D26)</f>
        <v/>
      </c>
    </row>
    <row r="27" spans="1:24" s="97" customFormat="1" ht="12.75">
      <c r="A27" s="119" t="str">
        <f>IF(H27&lt;&gt;"",MAX($A$13:A26)+1,"")</f>
        <v/>
      </c>
      <c r="B27" s="120" t="str">
        <f>IF(H27="","",IFERROR(IF(WEEKNUM(H27)=MAX($B$12:B26),"",WEEKNUM(H27)),""))</f>
        <v/>
      </c>
      <c r="C27" s="126" t="s">
        <v>80</v>
      </c>
      <c r="D27" s="125"/>
      <c r="E27" s="124"/>
      <c r="F27" s="127"/>
      <c r="G27" s="121" t="str">
        <f t="shared" si="0"/>
        <v/>
      </c>
      <c r="H27" s="128"/>
      <c r="I27" s="129"/>
      <c r="J27" s="122" t="str">
        <f t="shared" si="1"/>
        <v/>
      </c>
      <c r="K27" s="130"/>
      <c r="L27" s="129"/>
      <c r="M27" s="169"/>
      <c r="N27" s="170"/>
      <c r="O27" s="132"/>
      <c r="P27" s="133"/>
      <c r="Q27" s="94" t="str">
        <f>IF(H27="","",IF($C$5&lt;=44926,IF(H27="","",IF((K27-H27)=0,IF((L27-I27)=2400,VLOOKUP(C27,VerpflUebernacht!$A$5:$D$378,2,FALSE),IF((L27-I27)&gt;=800,VLOOKUP(C27,VerpflUebernacht!$A$5:$D$378,3,FALSE)*(1-(IF(M27="Ja",0.2)+IF(O27="Ja",0.4)+IF(P27="Ja",0.4))),"unter 8 Std.")),IF((K27-H27)=1,2*VLOOKUP(C27,VerpflUebernacht!$A$5:$D$378,3,FALSE)*(1-(IF(M27="Ja",0.2)+IF(O27="Ja",0.4)+IF(P27="Ja",0.4))),IF((K27-H27)=2,((2*VLOOKUP(C27,VerpflUebernacht!$A$5:$D$382,3,FALSE))+VLOOKUP(C27,VerpflUebernacht!$A$5:$D$382,2,FALSE))*(1-(IF(M27="Ja",0.2)+IF(O27="Ja",0.4)+IF(P27="Ja",0.4))),IF((K27-H27)&gt;=3,((K27-H27)*VLOOKUP(C27,VerpflUebernacht!$A$5:$D$382,2,FALSE)*(1-(IF(M27="Ja",0.2)+IF(O27="Ja",0.4)+IF(P27="Ja",0.4)))),"R"))))),IF($C$5=45291,IF(H27="","",IF((K27-H27)=0,IF((L27-I27)=2400,VLOOKUP(C27,VerpflUebernacht!$P$5:$S$377,2,FALSE),IF((L27-I27)&gt;=800,VLOOKUP(C27,VerpflUebernacht!$P$5:$S$377,3,FALSE)*(1-(IF(M27="Ja",0.2)+IF(O27="Ja",0.4)+IF(P27="Ja",0.4))),"unter 8 Std.")),IF((K27-H27)=1,2*VLOOKUP(C27,VerpflUebernacht!$P$5:$S$377,3,FALSE)*(1-(IF(M27="Ja",0.2)+IF(O27="Ja",0.4)+IF(P27="Ja",0.4))),IF((K27-H27)=2,((2*VLOOKUP(C27,VerpflUebernacht!$P$5:$S$381,3,FALSE))+VLOOKUP(C27,VerpflUebernacht!$P$5:$S$381,2,FALSE))*(1-(IF(M27="Ja",0.2)+IF(O27="Ja",0.4)+IF(P27="Ja",0.4))),IF((K27-H27)&gt;=3,((K27-H27)*VLOOKUP(C27,VerpflUebernacht!$P$5:$S$381,2,FALSE)*(1-(IF(M27="Ja",0.2)+IF(O27="Ja",0.4)+IF(P27="Ja",0.4)))),"R"))))),IF($C$5=45657,IF(H27="","",IF((K27-H27)=0,IF((L27-I27)=2400,VLOOKUP(C27,VerpflUebernacht!$U$5:$X$377,2,FALSE),IF((L27-I27)&gt;=800,VLOOKUP(C27,VerpflUebernacht!$U$5:$X$377,3,FALSE)*(1-(IF(M27="Ja",0.2)+IF(O27="Ja",0.4)+IF(P27="Ja",0.4))),"unter 8 Std.")),IF((K27-H27)=1,2*VLOOKUP(C27,VerpflUebernacht!$U$5:$X$377,3,FALSE)*(1-(IF(M27="Ja",0.2)+IF(O27="Ja",0.4)+IF(P27="Ja",0.4))),IF((K27-H27)=2,((2*VLOOKUP(C27,VerpflUebernacht!$U$5:$X$381,3,FALSE))+VLOOKUP(C27,VerpflUebernacht!$U$5:$X$381,2,FALSE))*(1-(IF(M27="Ja",0.2)+IF(O27="Ja",0.4)+IF(P27="Ja",0.4))),IF((K27-H27)&gt;=3,((K27-H27)*VLOOKUP(C27,VerpflUebernacht!$U$5:$X$381,2,FALSE)*(1-(IF(M27="Ja",0.2)+IF(O27="Ja",0.4)+IF(P27="Ja",0.4)))),"R"))))),IF($C$5=46022,IF(H27="","",IF((K27-H27)=0,IF((L27-I27)=2400,VLOOKUP(C27,VerpflUebernacht!$Z$5:$AC$377,2,FALSE),IF((L27-I27)&gt;=800,VLOOKUP(C27,VerpflUebernacht!$Z$5:$AC$377,3,FALSE)*(1-(IF(M27="Ja",0.2)+IF(O27="Ja",0.4)+IF(P27="Ja",0.4))),"unter 8 Std.")),IF((K27-H27)=1,2*VLOOKUP(C27,VerpflUebernacht!$Z$5:$AC$377,3,FALSE)*(1-(IF(M27="Ja",0.2)+IF(O27="Ja",0.4)+IF(P27="Ja",0.4))),IF((K27-H27)=2,((2*VLOOKUP(C27,VerpflUebernacht!$Z$5:$AC$381,3,FALSE))+VLOOKUP(C27,VerpflUebernacht!$Z$5:$AC$381,2,FALSE))*(1-(IF(M27="Ja",0.2)+IF(O27="Ja",0.4)+IF(P27="Ja",0.4))),IF((K27-H27)&gt;=3,((K27-H27)*VLOOKUP(C27,VerpflUebernacht!$Z$5:$AC$381,2,FALSE)*(1-(IF(M27="Ja",0.2)+IF(O27="Ja",0.4)+IF(P27="Ja",0.4)))),"R"))))),"unbekannt")))))</f>
        <v/>
      </c>
      <c r="R27" s="131"/>
      <c r="S27" s="134"/>
      <c r="T27" s="95" t="str">
        <f>IF(S27="","",IF(S27="Pkw",IF(R27&lt;=20,R27*VerpflUebernacht!$H$56*2,((R27-20)*VerpflUebernacht!$I$56*2)+(20*VerpflUebernacht!$H$56*2)),IF(S27="Motorrad",VerpflUebernacht!$H$57*R27*2,IF(S27="Fahrrad",VerpflUebernacht!$H$58*R27*2,"sep.Liste"))))</f>
        <v/>
      </c>
      <c r="U27" s="143"/>
      <c r="V27" s="96" t="str">
        <f>IFERROR(IF(U27="Pauschale",IF(K27-H27&gt;=1,VLOOKUP(C27,#REF!,4,FALSE)*(K27-H27),""),""),"")</f>
        <v/>
      </c>
      <c r="W27" s="132"/>
      <c r="X27" s="123" t="str">
        <f>IF(A27="","","lfd. Nr."&amp;A27&amp;"-"&amp;TEXT(Reisekosten!$H27,"t. MMM ")&amp;"-"&amp;D27)</f>
        <v/>
      </c>
    </row>
    <row r="28" spans="1:24" s="97" customFormat="1" ht="12.75">
      <c r="A28" s="119" t="str">
        <f>IF(H28&lt;&gt;"",MAX($A$13:A27)+1,"")</f>
        <v/>
      </c>
      <c r="B28" s="120" t="str">
        <f>IF(H28="","",IFERROR(IF(WEEKNUM(H28)=MAX($B$12:B27),"",WEEKNUM(H28)),""))</f>
        <v/>
      </c>
      <c r="C28" s="126" t="s">
        <v>80</v>
      </c>
      <c r="D28" s="125"/>
      <c r="E28" s="124"/>
      <c r="F28" s="127"/>
      <c r="G28" s="121" t="str">
        <f t="shared" si="0"/>
        <v/>
      </c>
      <c r="H28" s="128"/>
      <c r="I28" s="129"/>
      <c r="J28" s="122" t="str">
        <f t="shared" si="1"/>
        <v/>
      </c>
      <c r="K28" s="130"/>
      <c r="L28" s="129"/>
      <c r="M28" s="169"/>
      <c r="N28" s="170"/>
      <c r="O28" s="132"/>
      <c r="P28" s="133"/>
      <c r="Q28" s="94" t="str">
        <f>IF(H28="","",IF($C$5&lt;=44926,IF(H28="","",IF((K28-H28)=0,IF((L28-I28)=2400,VLOOKUP(C28,VerpflUebernacht!$A$5:$D$378,2,FALSE),IF((L28-I28)&gt;=800,VLOOKUP(C28,VerpflUebernacht!$A$5:$D$378,3,FALSE)*(1-(IF(M28="Ja",0.2)+IF(O28="Ja",0.4)+IF(P28="Ja",0.4))),"unter 8 Std.")),IF((K28-H28)=1,2*VLOOKUP(C28,VerpflUebernacht!$A$5:$D$378,3,FALSE)*(1-(IF(M28="Ja",0.2)+IF(O28="Ja",0.4)+IF(P28="Ja",0.4))),IF((K28-H28)=2,((2*VLOOKUP(C28,VerpflUebernacht!$A$5:$D$382,3,FALSE))+VLOOKUP(C28,VerpflUebernacht!$A$5:$D$382,2,FALSE))*(1-(IF(M28="Ja",0.2)+IF(O28="Ja",0.4)+IF(P28="Ja",0.4))),IF((K28-H28)&gt;=3,((K28-H28)*VLOOKUP(C28,VerpflUebernacht!$A$5:$D$382,2,FALSE)*(1-(IF(M28="Ja",0.2)+IF(O28="Ja",0.4)+IF(P28="Ja",0.4)))),"R"))))),IF($C$5=45291,IF(H28="","",IF((K28-H28)=0,IF((L28-I28)=2400,VLOOKUP(C28,VerpflUebernacht!$P$5:$S$377,2,FALSE),IF((L28-I28)&gt;=800,VLOOKUP(C28,VerpflUebernacht!$P$5:$S$377,3,FALSE)*(1-(IF(M28="Ja",0.2)+IF(O28="Ja",0.4)+IF(P28="Ja",0.4))),"unter 8 Std.")),IF((K28-H28)=1,2*VLOOKUP(C28,VerpflUebernacht!$P$5:$S$377,3,FALSE)*(1-(IF(M28="Ja",0.2)+IF(O28="Ja",0.4)+IF(P28="Ja",0.4))),IF((K28-H28)=2,((2*VLOOKUP(C28,VerpflUebernacht!$P$5:$S$381,3,FALSE))+VLOOKUP(C28,VerpflUebernacht!$P$5:$S$381,2,FALSE))*(1-(IF(M28="Ja",0.2)+IF(O28="Ja",0.4)+IF(P28="Ja",0.4))),IF((K28-H28)&gt;=3,((K28-H28)*VLOOKUP(C28,VerpflUebernacht!$P$5:$S$381,2,FALSE)*(1-(IF(M28="Ja",0.2)+IF(O28="Ja",0.4)+IF(P28="Ja",0.4)))),"R"))))),IF($C$5=45657,IF(H28="","",IF((K28-H28)=0,IF((L28-I28)=2400,VLOOKUP(C28,VerpflUebernacht!$U$5:$X$377,2,FALSE),IF((L28-I28)&gt;=800,VLOOKUP(C28,VerpflUebernacht!$U$5:$X$377,3,FALSE)*(1-(IF(M28="Ja",0.2)+IF(O28="Ja",0.4)+IF(P28="Ja",0.4))),"unter 8 Std.")),IF((K28-H28)=1,2*VLOOKUP(C28,VerpflUebernacht!$U$5:$X$377,3,FALSE)*(1-(IF(M28="Ja",0.2)+IF(O28="Ja",0.4)+IF(P28="Ja",0.4))),IF((K28-H28)=2,((2*VLOOKUP(C28,VerpflUebernacht!$U$5:$X$381,3,FALSE))+VLOOKUP(C28,VerpflUebernacht!$U$5:$X$381,2,FALSE))*(1-(IF(M28="Ja",0.2)+IF(O28="Ja",0.4)+IF(P28="Ja",0.4))),IF((K28-H28)&gt;=3,((K28-H28)*VLOOKUP(C28,VerpflUebernacht!$U$5:$X$381,2,FALSE)*(1-(IF(M28="Ja",0.2)+IF(O28="Ja",0.4)+IF(P28="Ja",0.4)))),"R"))))),IF($C$5=46022,IF(H28="","",IF((K28-H28)=0,IF((L28-I28)=2400,VLOOKUP(C28,VerpflUebernacht!$Z$5:$AC$377,2,FALSE),IF((L28-I28)&gt;=800,VLOOKUP(C28,VerpflUebernacht!$Z$5:$AC$377,3,FALSE)*(1-(IF(M28="Ja",0.2)+IF(O28="Ja",0.4)+IF(P28="Ja",0.4))),"unter 8 Std.")),IF((K28-H28)=1,2*VLOOKUP(C28,VerpflUebernacht!$Z$5:$AC$377,3,FALSE)*(1-(IF(M28="Ja",0.2)+IF(O28="Ja",0.4)+IF(P28="Ja",0.4))),IF((K28-H28)=2,((2*VLOOKUP(C28,VerpflUebernacht!$Z$5:$AC$381,3,FALSE))+VLOOKUP(C28,VerpflUebernacht!$Z$5:$AC$381,2,FALSE))*(1-(IF(M28="Ja",0.2)+IF(O28="Ja",0.4)+IF(P28="Ja",0.4))),IF((K28-H28)&gt;=3,((K28-H28)*VLOOKUP(C28,VerpflUebernacht!$Z$5:$AC$381,2,FALSE)*(1-(IF(M28="Ja",0.2)+IF(O28="Ja",0.4)+IF(P28="Ja",0.4)))),"R"))))),"unbekannt")))))</f>
        <v/>
      </c>
      <c r="R28" s="131"/>
      <c r="S28" s="134"/>
      <c r="T28" s="95" t="str">
        <f>IF(S28="","",IF(S28="Pkw",IF(R28&lt;=20,R28*VerpflUebernacht!$H$56*2,((R28-20)*VerpflUebernacht!$I$56*2)+(20*VerpflUebernacht!$H$56*2)),IF(S28="Motorrad",VerpflUebernacht!$H$57*R28*2,IF(S28="Fahrrad",VerpflUebernacht!$H$58*R28*2,"sep.Liste"))))</f>
        <v/>
      </c>
      <c r="U28" s="143"/>
      <c r="V28" s="96" t="str">
        <f>IFERROR(IF(U28="Pauschale",IF(K28-H28&gt;=1,VLOOKUP(C28,#REF!,4,FALSE)*(K28-H28),""),""),"")</f>
        <v/>
      </c>
      <c r="W28" s="132"/>
      <c r="X28" s="123" t="str">
        <f>IF(A28="","","lfd. Nr."&amp;A28&amp;"-"&amp;TEXT(Reisekosten!$H28,"t. MMM ")&amp;"-"&amp;D28)</f>
        <v/>
      </c>
    </row>
    <row r="29" spans="1:24" s="97" customFormat="1" ht="12.75">
      <c r="A29" s="119" t="str">
        <f>IF(H29&lt;&gt;"",MAX($A$13:A28)+1,"")</f>
        <v/>
      </c>
      <c r="B29" s="120" t="str">
        <f>IF(H29="","",IFERROR(IF(WEEKNUM(H29)=MAX($B$12:B28),"",WEEKNUM(H29)),""))</f>
        <v/>
      </c>
      <c r="C29" s="126" t="s">
        <v>80</v>
      </c>
      <c r="D29" s="125"/>
      <c r="E29" s="124"/>
      <c r="F29" s="127"/>
      <c r="G29" s="121" t="str">
        <f t="shared" si="0"/>
        <v/>
      </c>
      <c r="H29" s="128"/>
      <c r="I29" s="129"/>
      <c r="J29" s="122" t="str">
        <f t="shared" si="1"/>
        <v/>
      </c>
      <c r="K29" s="130"/>
      <c r="L29" s="129"/>
      <c r="M29" s="169"/>
      <c r="N29" s="170"/>
      <c r="O29" s="132"/>
      <c r="P29" s="133"/>
      <c r="Q29" s="94" t="str">
        <f>IF(H29="","",IF($C$5&lt;=44926,IF(H29="","",IF((K29-H29)=0,IF((L29-I29)=2400,VLOOKUP(C29,VerpflUebernacht!$A$5:$D$378,2,FALSE),IF((L29-I29)&gt;=800,VLOOKUP(C29,VerpflUebernacht!$A$5:$D$378,3,FALSE)*(1-(IF(M29="Ja",0.2)+IF(O29="Ja",0.4)+IF(P29="Ja",0.4))),"unter 8 Std.")),IF((K29-H29)=1,2*VLOOKUP(C29,VerpflUebernacht!$A$5:$D$378,3,FALSE)*(1-(IF(M29="Ja",0.2)+IF(O29="Ja",0.4)+IF(P29="Ja",0.4))),IF((K29-H29)=2,((2*VLOOKUP(C29,VerpflUebernacht!$A$5:$D$382,3,FALSE))+VLOOKUP(C29,VerpflUebernacht!$A$5:$D$382,2,FALSE))*(1-(IF(M29="Ja",0.2)+IF(O29="Ja",0.4)+IF(P29="Ja",0.4))),IF((K29-H29)&gt;=3,((K29-H29)*VLOOKUP(C29,VerpflUebernacht!$A$5:$D$382,2,FALSE)*(1-(IF(M29="Ja",0.2)+IF(O29="Ja",0.4)+IF(P29="Ja",0.4)))),"R"))))),IF($C$5=45291,IF(H29="","",IF((K29-H29)=0,IF((L29-I29)=2400,VLOOKUP(C29,VerpflUebernacht!$P$5:$S$377,2,FALSE),IF((L29-I29)&gt;=800,VLOOKUP(C29,VerpflUebernacht!$P$5:$S$377,3,FALSE)*(1-(IF(M29="Ja",0.2)+IF(O29="Ja",0.4)+IF(P29="Ja",0.4))),"unter 8 Std.")),IF((K29-H29)=1,2*VLOOKUP(C29,VerpflUebernacht!$P$5:$S$377,3,FALSE)*(1-(IF(M29="Ja",0.2)+IF(O29="Ja",0.4)+IF(P29="Ja",0.4))),IF((K29-H29)=2,((2*VLOOKUP(C29,VerpflUebernacht!$P$5:$S$381,3,FALSE))+VLOOKUP(C29,VerpflUebernacht!$P$5:$S$381,2,FALSE))*(1-(IF(M29="Ja",0.2)+IF(O29="Ja",0.4)+IF(P29="Ja",0.4))),IF((K29-H29)&gt;=3,((K29-H29)*VLOOKUP(C29,VerpflUebernacht!$P$5:$S$381,2,FALSE)*(1-(IF(M29="Ja",0.2)+IF(O29="Ja",0.4)+IF(P29="Ja",0.4)))),"R"))))),IF($C$5=45657,IF(H29="","",IF((K29-H29)=0,IF((L29-I29)=2400,VLOOKUP(C29,VerpflUebernacht!$U$5:$X$377,2,FALSE),IF((L29-I29)&gt;=800,VLOOKUP(C29,VerpflUebernacht!$U$5:$X$377,3,FALSE)*(1-(IF(M29="Ja",0.2)+IF(O29="Ja",0.4)+IF(P29="Ja",0.4))),"unter 8 Std.")),IF((K29-H29)=1,2*VLOOKUP(C29,VerpflUebernacht!$U$5:$X$377,3,FALSE)*(1-(IF(M29="Ja",0.2)+IF(O29="Ja",0.4)+IF(P29="Ja",0.4))),IF((K29-H29)=2,((2*VLOOKUP(C29,VerpflUebernacht!$U$5:$X$381,3,FALSE))+VLOOKUP(C29,VerpflUebernacht!$U$5:$X$381,2,FALSE))*(1-(IF(M29="Ja",0.2)+IF(O29="Ja",0.4)+IF(P29="Ja",0.4))),IF((K29-H29)&gt;=3,((K29-H29)*VLOOKUP(C29,VerpflUebernacht!$U$5:$X$381,2,FALSE)*(1-(IF(M29="Ja",0.2)+IF(O29="Ja",0.4)+IF(P29="Ja",0.4)))),"R"))))),IF($C$5=46022,IF(H29="","",IF((K29-H29)=0,IF((L29-I29)=2400,VLOOKUP(C29,VerpflUebernacht!$Z$5:$AC$377,2,FALSE),IF((L29-I29)&gt;=800,VLOOKUP(C29,VerpflUebernacht!$Z$5:$AC$377,3,FALSE)*(1-(IF(M29="Ja",0.2)+IF(O29="Ja",0.4)+IF(P29="Ja",0.4))),"unter 8 Std.")),IF((K29-H29)=1,2*VLOOKUP(C29,VerpflUebernacht!$Z$5:$AC$377,3,FALSE)*(1-(IF(M29="Ja",0.2)+IF(O29="Ja",0.4)+IF(P29="Ja",0.4))),IF((K29-H29)=2,((2*VLOOKUP(C29,VerpflUebernacht!$Z$5:$AC$381,3,FALSE))+VLOOKUP(C29,VerpflUebernacht!$Z$5:$AC$381,2,FALSE))*(1-(IF(M29="Ja",0.2)+IF(O29="Ja",0.4)+IF(P29="Ja",0.4))),IF((K29-H29)&gt;=3,((K29-H29)*VLOOKUP(C29,VerpflUebernacht!$Z$5:$AC$381,2,FALSE)*(1-(IF(M29="Ja",0.2)+IF(O29="Ja",0.4)+IF(P29="Ja",0.4)))),"R"))))),"unbekannt")))))</f>
        <v/>
      </c>
      <c r="R29" s="131"/>
      <c r="S29" s="134"/>
      <c r="T29" s="95" t="str">
        <f>IF(S29="","",IF(S29="Pkw",IF(R29&lt;=20,R29*VerpflUebernacht!$H$56*2,((R29-20)*VerpflUebernacht!$I$56*2)+(20*VerpflUebernacht!$H$56*2)),IF(S29="Motorrad",VerpflUebernacht!$H$57*R29*2,IF(S29="Fahrrad",VerpflUebernacht!$H$58*R29*2,"sep.Liste"))))</f>
        <v/>
      </c>
      <c r="U29" s="143"/>
      <c r="V29" s="96" t="str">
        <f>IFERROR(IF(U29="Pauschale",IF(K29-H29&gt;=1,VLOOKUP(C29,#REF!,4,FALSE)*(K29-H29),""),""),"")</f>
        <v/>
      </c>
      <c r="W29" s="132"/>
      <c r="X29" s="123" t="str">
        <f>IF(A29="","","lfd. Nr."&amp;A29&amp;"-"&amp;TEXT(Reisekosten!$H29,"t. MMM ")&amp;"-"&amp;D29)</f>
        <v/>
      </c>
    </row>
    <row r="30" spans="1:24" s="97" customFormat="1" ht="12.75">
      <c r="A30" s="119" t="str">
        <f>IF(H30&lt;&gt;"",MAX($A$13:A29)+1,"")</f>
        <v/>
      </c>
      <c r="B30" s="120" t="str">
        <f>IF(H30="","",IFERROR(IF(WEEKNUM(H30)=MAX($B$12:B29),"",WEEKNUM(H30)),""))</f>
        <v/>
      </c>
      <c r="C30" s="126" t="s">
        <v>80</v>
      </c>
      <c r="D30" s="125"/>
      <c r="E30" s="124"/>
      <c r="F30" s="127"/>
      <c r="G30" s="121" t="str">
        <f t="shared" si="0"/>
        <v/>
      </c>
      <c r="H30" s="128"/>
      <c r="I30" s="129"/>
      <c r="J30" s="122" t="str">
        <f t="shared" si="1"/>
        <v/>
      </c>
      <c r="K30" s="130"/>
      <c r="L30" s="129"/>
      <c r="M30" s="169"/>
      <c r="N30" s="170"/>
      <c r="O30" s="132"/>
      <c r="P30" s="133"/>
      <c r="Q30" s="94" t="str">
        <f>IF(H30="","",IF($C$5&lt;=44926,IF(H30="","",IF((K30-H30)=0,IF((L30-I30)=2400,VLOOKUP(C30,VerpflUebernacht!$A$5:$D$378,2,FALSE),IF((L30-I30)&gt;=800,VLOOKUP(C30,VerpflUebernacht!$A$5:$D$378,3,FALSE)*(1-(IF(M30="Ja",0.2)+IF(O30="Ja",0.4)+IF(P30="Ja",0.4))),"unter 8 Std.")),IF((K30-H30)=1,2*VLOOKUP(C30,VerpflUebernacht!$A$5:$D$378,3,FALSE)*(1-(IF(M30="Ja",0.2)+IF(O30="Ja",0.4)+IF(P30="Ja",0.4))),IF((K30-H30)=2,((2*VLOOKUP(C30,VerpflUebernacht!$A$5:$D$382,3,FALSE))+VLOOKUP(C30,VerpflUebernacht!$A$5:$D$382,2,FALSE))*(1-(IF(M30="Ja",0.2)+IF(O30="Ja",0.4)+IF(P30="Ja",0.4))),IF((K30-H30)&gt;=3,((K30-H30)*VLOOKUP(C30,VerpflUebernacht!$A$5:$D$382,2,FALSE)*(1-(IF(M30="Ja",0.2)+IF(O30="Ja",0.4)+IF(P30="Ja",0.4)))),"R"))))),IF($C$5=45291,IF(H30="","",IF((K30-H30)=0,IF((L30-I30)=2400,VLOOKUP(C30,VerpflUebernacht!$P$5:$S$377,2,FALSE),IF((L30-I30)&gt;=800,VLOOKUP(C30,VerpflUebernacht!$P$5:$S$377,3,FALSE)*(1-(IF(M30="Ja",0.2)+IF(O30="Ja",0.4)+IF(P30="Ja",0.4))),"unter 8 Std.")),IF((K30-H30)=1,2*VLOOKUP(C30,VerpflUebernacht!$P$5:$S$377,3,FALSE)*(1-(IF(M30="Ja",0.2)+IF(O30="Ja",0.4)+IF(P30="Ja",0.4))),IF((K30-H30)=2,((2*VLOOKUP(C30,VerpflUebernacht!$P$5:$S$381,3,FALSE))+VLOOKUP(C30,VerpflUebernacht!$P$5:$S$381,2,FALSE))*(1-(IF(M30="Ja",0.2)+IF(O30="Ja",0.4)+IF(P30="Ja",0.4))),IF((K30-H30)&gt;=3,((K30-H30)*VLOOKUP(C30,VerpflUebernacht!$P$5:$S$381,2,FALSE)*(1-(IF(M30="Ja",0.2)+IF(O30="Ja",0.4)+IF(P30="Ja",0.4)))),"R"))))),IF($C$5=45657,IF(H30="","",IF((K30-H30)=0,IF((L30-I30)=2400,VLOOKUP(C30,VerpflUebernacht!$U$5:$X$377,2,FALSE),IF((L30-I30)&gt;=800,VLOOKUP(C30,VerpflUebernacht!$U$5:$X$377,3,FALSE)*(1-(IF(M30="Ja",0.2)+IF(O30="Ja",0.4)+IF(P30="Ja",0.4))),"unter 8 Std.")),IF((K30-H30)=1,2*VLOOKUP(C30,VerpflUebernacht!$U$5:$X$377,3,FALSE)*(1-(IF(M30="Ja",0.2)+IF(O30="Ja",0.4)+IF(P30="Ja",0.4))),IF((K30-H30)=2,((2*VLOOKUP(C30,VerpflUebernacht!$U$5:$X$381,3,FALSE))+VLOOKUP(C30,VerpflUebernacht!$U$5:$X$381,2,FALSE))*(1-(IF(M30="Ja",0.2)+IF(O30="Ja",0.4)+IF(P30="Ja",0.4))),IF((K30-H30)&gt;=3,((K30-H30)*VLOOKUP(C30,VerpflUebernacht!$U$5:$X$381,2,FALSE)*(1-(IF(M30="Ja",0.2)+IF(O30="Ja",0.4)+IF(P30="Ja",0.4)))),"R"))))),IF($C$5=46022,IF(H30="","",IF((K30-H30)=0,IF((L30-I30)=2400,VLOOKUP(C30,VerpflUebernacht!$Z$5:$AC$377,2,FALSE),IF((L30-I30)&gt;=800,VLOOKUP(C30,VerpflUebernacht!$Z$5:$AC$377,3,FALSE)*(1-(IF(M30="Ja",0.2)+IF(O30="Ja",0.4)+IF(P30="Ja",0.4))),"unter 8 Std.")),IF((K30-H30)=1,2*VLOOKUP(C30,VerpflUebernacht!$Z$5:$AC$377,3,FALSE)*(1-(IF(M30="Ja",0.2)+IF(O30="Ja",0.4)+IF(P30="Ja",0.4))),IF((K30-H30)=2,((2*VLOOKUP(C30,VerpflUebernacht!$Z$5:$AC$381,3,FALSE))+VLOOKUP(C30,VerpflUebernacht!$Z$5:$AC$381,2,FALSE))*(1-(IF(M30="Ja",0.2)+IF(O30="Ja",0.4)+IF(P30="Ja",0.4))),IF((K30-H30)&gt;=3,((K30-H30)*VLOOKUP(C30,VerpflUebernacht!$Z$5:$AC$381,2,FALSE)*(1-(IF(M30="Ja",0.2)+IF(O30="Ja",0.4)+IF(P30="Ja",0.4)))),"R"))))),"unbekannt")))))</f>
        <v/>
      </c>
      <c r="R30" s="131"/>
      <c r="S30" s="134"/>
      <c r="T30" s="95" t="str">
        <f>IF(S30="","",IF(S30="Pkw",IF(R30&lt;=20,R30*VerpflUebernacht!$H$56*2,((R30-20)*VerpflUebernacht!$I$56*2)+(20*VerpflUebernacht!$H$56*2)),IF(S30="Motorrad",VerpflUebernacht!$H$57*R30*2,IF(S30="Fahrrad",VerpflUebernacht!$H$58*R30*2,"sep.Liste"))))</f>
        <v/>
      </c>
      <c r="U30" s="143"/>
      <c r="V30" s="96" t="str">
        <f>IFERROR(IF(U30="Pauschale",IF(K30-H30&gt;=1,VLOOKUP(C30,#REF!,4,FALSE)*(K30-H30),""),""),"")</f>
        <v/>
      </c>
      <c r="W30" s="132"/>
      <c r="X30" s="123" t="str">
        <f>IF(A30="","","lfd. Nr."&amp;A30&amp;"-"&amp;TEXT(Reisekosten!$H30,"t. MMM ")&amp;"-"&amp;D30)</f>
        <v/>
      </c>
    </row>
    <row r="31" spans="1:24" s="97" customFormat="1" ht="12.75">
      <c r="A31" s="119" t="str">
        <f>IF(H31&lt;&gt;"",MAX($A$13:A30)+1,"")</f>
        <v/>
      </c>
      <c r="B31" s="120" t="str">
        <f>IF(H31="","",IFERROR(IF(WEEKNUM(H31)=MAX($B$12:B30),"",WEEKNUM(H31)),""))</f>
        <v/>
      </c>
      <c r="C31" s="126" t="s">
        <v>80</v>
      </c>
      <c r="D31" s="125"/>
      <c r="E31" s="124"/>
      <c r="F31" s="127"/>
      <c r="G31" s="121" t="str">
        <f t="shared" si="0"/>
        <v/>
      </c>
      <c r="H31" s="128"/>
      <c r="I31" s="129"/>
      <c r="J31" s="122" t="str">
        <f t="shared" si="1"/>
        <v/>
      </c>
      <c r="K31" s="130"/>
      <c r="L31" s="129"/>
      <c r="M31" s="169"/>
      <c r="N31" s="170"/>
      <c r="O31" s="132"/>
      <c r="P31" s="133"/>
      <c r="Q31" s="94" t="str">
        <f>IF(H31="","",IF($C$5&lt;=44926,IF(H31="","",IF((K31-H31)=0,IF((L31-I31)=2400,VLOOKUP(C31,VerpflUebernacht!$A$5:$D$378,2,FALSE),IF((L31-I31)&gt;=800,VLOOKUP(C31,VerpflUebernacht!$A$5:$D$378,3,FALSE)*(1-(IF(M31="Ja",0.2)+IF(O31="Ja",0.4)+IF(P31="Ja",0.4))),"unter 8 Std.")),IF((K31-H31)=1,2*VLOOKUP(C31,VerpflUebernacht!$A$5:$D$378,3,FALSE)*(1-(IF(M31="Ja",0.2)+IF(O31="Ja",0.4)+IF(P31="Ja",0.4))),IF((K31-H31)=2,((2*VLOOKUP(C31,VerpflUebernacht!$A$5:$D$382,3,FALSE))+VLOOKUP(C31,VerpflUebernacht!$A$5:$D$382,2,FALSE))*(1-(IF(M31="Ja",0.2)+IF(O31="Ja",0.4)+IF(P31="Ja",0.4))),IF((K31-H31)&gt;=3,((K31-H31)*VLOOKUP(C31,VerpflUebernacht!$A$5:$D$382,2,FALSE)*(1-(IF(M31="Ja",0.2)+IF(O31="Ja",0.4)+IF(P31="Ja",0.4)))),"R"))))),IF($C$5=45291,IF(H31="","",IF((K31-H31)=0,IF((L31-I31)=2400,VLOOKUP(C31,VerpflUebernacht!$P$5:$S$377,2,FALSE),IF((L31-I31)&gt;=800,VLOOKUP(C31,VerpflUebernacht!$P$5:$S$377,3,FALSE)*(1-(IF(M31="Ja",0.2)+IF(O31="Ja",0.4)+IF(P31="Ja",0.4))),"unter 8 Std.")),IF((K31-H31)=1,2*VLOOKUP(C31,VerpflUebernacht!$P$5:$S$377,3,FALSE)*(1-(IF(M31="Ja",0.2)+IF(O31="Ja",0.4)+IF(P31="Ja",0.4))),IF((K31-H31)=2,((2*VLOOKUP(C31,VerpflUebernacht!$P$5:$S$381,3,FALSE))+VLOOKUP(C31,VerpflUebernacht!$P$5:$S$381,2,FALSE))*(1-(IF(M31="Ja",0.2)+IF(O31="Ja",0.4)+IF(P31="Ja",0.4))),IF((K31-H31)&gt;=3,((K31-H31)*VLOOKUP(C31,VerpflUebernacht!$P$5:$S$381,2,FALSE)*(1-(IF(M31="Ja",0.2)+IF(O31="Ja",0.4)+IF(P31="Ja",0.4)))),"R"))))),IF($C$5=45657,IF(H31="","",IF((K31-H31)=0,IF((L31-I31)=2400,VLOOKUP(C31,VerpflUebernacht!$U$5:$X$377,2,FALSE),IF((L31-I31)&gt;=800,VLOOKUP(C31,VerpflUebernacht!$U$5:$X$377,3,FALSE)*(1-(IF(M31="Ja",0.2)+IF(O31="Ja",0.4)+IF(P31="Ja",0.4))),"unter 8 Std.")),IF((K31-H31)=1,2*VLOOKUP(C31,VerpflUebernacht!$U$5:$X$377,3,FALSE)*(1-(IF(M31="Ja",0.2)+IF(O31="Ja",0.4)+IF(P31="Ja",0.4))),IF((K31-H31)=2,((2*VLOOKUP(C31,VerpflUebernacht!$U$5:$X$381,3,FALSE))+VLOOKUP(C31,VerpflUebernacht!$U$5:$X$381,2,FALSE))*(1-(IF(M31="Ja",0.2)+IF(O31="Ja",0.4)+IF(P31="Ja",0.4))),IF((K31-H31)&gt;=3,((K31-H31)*VLOOKUP(C31,VerpflUebernacht!$U$5:$X$381,2,FALSE)*(1-(IF(M31="Ja",0.2)+IF(O31="Ja",0.4)+IF(P31="Ja",0.4)))),"R"))))),IF($C$5=46022,IF(H31="","",IF((K31-H31)=0,IF((L31-I31)=2400,VLOOKUP(C31,VerpflUebernacht!$Z$5:$AC$377,2,FALSE),IF((L31-I31)&gt;=800,VLOOKUP(C31,VerpflUebernacht!$Z$5:$AC$377,3,FALSE)*(1-(IF(M31="Ja",0.2)+IF(O31="Ja",0.4)+IF(P31="Ja",0.4))),"unter 8 Std.")),IF((K31-H31)=1,2*VLOOKUP(C31,VerpflUebernacht!$Z$5:$AC$377,3,FALSE)*(1-(IF(M31="Ja",0.2)+IF(O31="Ja",0.4)+IF(P31="Ja",0.4))),IF((K31-H31)=2,((2*VLOOKUP(C31,VerpflUebernacht!$Z$5:$AC$381,3,FALSE))+VLOOKUP(C31,VerpflUebernacht!$Z$5:$AC$381,2,FALSE))*(1-(IF(M31="Ja",0.2)+IF(O31="Ja",0.4)+IF(P31="Ja",0.4))),IF((K31-H31)&gt;=3,((K31-H31)*VLOOKUP(C31,VerpflUebernacht!$Z$5:$AC$381,2,FALSE)*(1-(IF(M31="Ja",0.2)+IF(O31="Ja",0.4)+IF(P31="Ja",0.4)))),"R"))))),"unbekannt")))))</f>
        <v/>
      </c>
      <c r="R31" s="131"/>
      <c r="S31" s="134"/>
      <c r="T31" s="95" t="str">
        <f>IF(S31="","",IF(S31="Pkw",IF(R31&lt;=20,R31*VerpflUebernacht!$H$56*2,((R31-20)*VerpflUebernacht!$I$56*2)+(20*VerpflUebernacht!$H$56*2)),IF(S31="Motorrad",VerpflUebernacht!$H$57*R31*2,IF(S31="Fahrrad",VerpflUebernacht!$H$58*R31*2,"sep.Liste"))))</f>
        <v/>
      </c>
      <c r="U31" s="143"/>
      <c r="V31" s="96" t="str">
        <f>IFERROR(IF(U31="Pauschale",IF(K31-H31&gt;=1,VLOOKUP(C31,#REF!,4,FALSE)*(K31-H31),""),""),"")</f>
        <v/>
      </c>
      <c r="W31" s="132"/>
      <c r="X31" s="123" t="str">
        <f>IF(A31="","","lfd. Nr."&amp;A31&amp;"-"&amp;TEXT(Reisekosten!$H31,"t. MMM ")&amp;"-"&amp;D31)</f>
        <v/>
      </c>
    </row>
    <row r="32" spans="1:24" s="97" customFormat="1" ht="12.75">
      <c r="A32" s="119" t="str">
        <f>IF(H32&lt;&gt;"",MAX($A$13:A31)+1,"")</f>
        <v/>
      </c>
      <c r="B32" s="120" t="str">
        <f>IF(H32="","",IFERROR(IF(WEEKNUM(H32)=MAX($B$12:B31),"",WEEKNUM(H32)),""))</f>
        <v/>
      </c>
      <c r="C32" s="126" t="s">
        <v>80</v>
      </c>
      <c r="D32" s="125"/>
      <c r="E32" s="124"/>
      <c r="F32" s="127"/>
      <c r="G32" s="121" t="str">
        <f t="shared" si="0"/>
        <v/>
      </c>
      <c r="H32" s="128"/>
      <c r="I32" s="129"/>
      <c r="J32" s="122" t="str">
        <f t="shared" si="1"/>
        <v/>
      </c>
      <c r="K32" s="130"/>
      <c r="L32" s="129"/>
      <c r="M32" s="169"/>
      <c r="N32" s="170"/>
      <c r="O32" s="132"/>
      <c r="P32" s="133"/>
      <c r="Q32" s="94" t="str">
        <f>IF(H32="","",IF($C$5&lt;=44926,IF(H32="","",IF((K32-H32)=0,IF((L32-I32)=2400,VLOOKUP(C32,VerpflUebernacht!$A$5:$D$378,2,FALSE),IF((L32-I32)&gt;=800,VLOOKUP(C32,VerpflUebernacht!$A$5:$D$378,3,FALSE)*(1-(IF(M32="Ja",0.2)+IF(O32="Ja",0.4)+IF(P32="Ja",0.4))),"unter 8 Std.")),IF((K32-H32)=1,2*VLOOKUP(C32,VerpflUebernacht!$A$5:$D$378,3,FALSE)*(1-(IF(M32="Ja",0.2)+IF(O32="Ja",0.4)+IF(P32="Ja",0.4))),IF((K32-H32)=2,((2*VLOOKUP(C32,VerpflUebernacht!$A$5:$D$382,3,FALSE))+VLOOKUP(C32,VerpflUebernacht!$A$5:$D$382,2,FALSE))*(1-(IF(M32="Ja",0.2)+IF(O32="Ja",0.4)+IF(P32="Ja",0.4))),IF((K32-H32)&gt;=3,((K32-H32)*VLOOKUP(C32,VerpflUebernacht!$A$5:$D$382,2,FALSE)*(1-(IF(M32="Ja",0.2)+IF(O32="Ja",0.4)+IF(P32="Ja",0.4)))),"R"))))),IF($C$5=45291,IF(H32="","",IF((K32-H32)=0,IF((L32-I32)=2400,VLOOKUP(C32,VerpflUebernacht!$P$5:$S$377,2,FALSE),IF((L32-I32)&gt;=800,VLOOKUP(C32,VerpflUebernacht!$P$5:$S$377,3,FALSE)*(1-(IF(M32="Ja",0.2)+IF(O32="Ja",0.4)+IF(P32="Ja",0.4))),"unter 8 Std.")),IF((K32-H32)=1,2*VLOOKUP(C32,VerpflUebernacht!$P$5:$S$377,3,FALSE)*(1-(IF(M32="Ja",0.2)+IF(O32="Ja",0.4)+IF(P32="Ja",0.4))),IF((K32-H32)=2,((2*VLOOKUP(C32,VerpflUebernacht!$P$5:$S$381,3,FALSE))+VLOOKUP(C32,VerpflUebernacht!$P$5:$S$381,2,FALSE))*(1-(IF(M32="Ja",0.2)+IF(O32="Ja",0.4)+IF(P32="Ja",0.4))),IF((K32-H32)&gt;=3,((K32-H32)*VLOOKUP(C32,VerpflUebernacht!$P$5:$S$381,2,FALSE)*(1-(IF(M32="Ja",0.2)+IF(O32="Ja",0.4)+IF(P32="Ja",0.4)))),"R"))))),IF($C$5=45657,IF(H32="","",IF((K32-H32)=0,IF((L32-I32)=2400,VLOOKUP(C32,VerpflUebernacht!$U$5:$X$377,2,FALSE),IF((L32-I32)&gt;=800,VLOOKUP(C32,VerpflUebernacht!$U$5:$X$377,3,FALSE)*(1-(IF(M32="Ja",0.2)+IF(O32="Ja",0.4)+IF(P32="Ja",0.4))),"unter 8 Std.")),IF((K32-H32)=1,2*VLOOKUP(C32,VerpflUebernacht!$U$5:$X$377,3,FALSE)*(1-(IF(M32="Ja",0.2)+IF(O32="Ja",0.4)+IF(P32="Ja",0.4))),IF((K32-H32)=2,((2*VLOOKUP(C32,VerpflUebernacht!$U$5:$X$381,3,FALSE))+VLOOKUP(C32,VerpflUebernacht!$U$5:$X$381,2,FALSE))*(1-(IF(M32="Ja",0.2)+IF(O32="Ja",0.4)+IF(P32="Ja",0.4))),IF((K32-H32)&gt;=3,((K32-H32)*VLOOKUP(C32,VerpflUebernacht!$U$5:$X$381,2,FALSE)*(1-(IF(M32="Ja",0.2)+IF(O32="Ja",0.4)+IF(P32="Ja",0.4)))),"R"))))),IF($C$5=46022,IF(H32="","",IF((K32-H32)=0,IF((L32-I32)=2400,VLOOKUP(C32,VerpflUebernacht!$Z$5:$AC$377,2,FALSE),IF((L32-I32)&gt;=800,VLOOKUP(C32,VerpflUebernacht!$Z$5:$AC$377,3,FALSE)*(1-(IF(M32="Ja",0.2)+IF(O32="Ja",0.4)+IF(P32="Ja",0.4))),"unter 8 Std.")),IF((K32-H32)=1,2*VLOOKUP(C32,VerpflUebernacht!$Z$5:$AC$377,3,FALSE)*(1-(IF(M32="Ja",0.2)+IF(O32="Ja",0.4)+IF(P32="Ja",0.4))),IF((K32-H32)=2,((2*VLOOKUP(C32,VerpflUebernacht!$Z$5:$AC$381,3,FALSE))+VLOOKUP(C32,VerpflUebernacht!$Z$5:$AC$381,2,FALSE))*(1-(IF(M32="Ja",0.2)+IF(O32="Ja",0.4)+IF(P32="Ja",0.4))),IF((K32-H32)&gt;=3,((K32-H32)*VLOOKUP(C32,VerpflUebernacht!$Z$5:$AC$381,2,FALSE)*(1-(IF(M32="Ja",0.2)+IF(O32="Ja",0.4)+IF(P32="Ja",0.4)))),"R"))))),"unbekannt")))))</f>
        <v/>
      </c>
      <c r="R32" s="131"/>
      <c r="S32" s="134"/>
      <c r="T32" s="95" t="str">
        <f>IF(S32="","",IF(S32="Pkw",IF(R32&lt;=20,R32*VerpflUebernacht!$H$56*2,((R32-20)*VerpflUebernacht!$I$56*2)+(20*VerpflUebernacht!$H$56*2)),IF(S32="Motorrad",VerpflUebernacht!$H$57*R32*2,IF(S32="Fahrrad",VerpflUebernacht!$H$58*R32*2,"sep.Liste"))))</f>
        <v/>
      </c>
      <c r="U32" s="143"/>
      <c r="V32" s="96" t="str">
        <f>IFERROR(IF(U32="Pauschale",IF(K32-H32&gt;=1,VLOOKUP(C32,#REF!,4,FALSE)*(K32-H32),""),""),"")</f>
        <v/>
      </c>
      <c r="W32" s="132"/>
      <c r="X32" s="123" t="str">
        <f>IF(A32="","","lfd. Nr."&amp;A32&amp;"-"&amp;TEXT(Reisekosten!$H32,"t. MMM ")&amp;"-"&amp;D32)</f>
        <v/>
      </c>
    </row>
    <row r="33" spans="1:24" s="97" customFormat="1" ht="12.75">
      <c r="A33" s="119" t="str">
        <f>IF(H33&lt;&gt;"",MAX($A$13:A32)+1,"")</f>
        <v/>
      </c>
      <c r="B33" s="120" t="str">
        <f>IF(H33="","",IFERROR(IF(WEEKNUM(H33)=MAX($B$12:B32),"",WEEKNUM(H33)),""))</f>
        <v/>
      </c>
      <c r="C33" s="126" t="s">
        <v>80</v>
      </c>
      <c r="D33" s="125"/>
      <c r="E33" s="124"/>
      <c r="F33" s="127"/>
      <c r="G33" s="121" t="str">
        <f t="shared" si="0"/>
        <v/>
      </c>
      <c r="H33" s="128"/>
      <c r="I33" s="129"/>
      <c r="J33" s="122" t="str">
        <f t="shared" si="1"/>
        <v/>
      </c>
      <c r="K33" s="130"/>
      <c r="L33" s="129"/>
      <c r="M33" s="169"/>
      <c r="N33" s="170"/>
      <c r="O33" s="132"/>
      <c r="P33" s="133"/>
      <c r="Q33" s="94" t="str">
        <f>IF(H33="","",IF($C$5&lt;=44926,IF(H33="","",IF((K33-H33)=0,IF((L33-I33)=2400,VLOOKUP(C33,VerpflUebernacht!$A$5:$D$378,2,FALSE),IF((L33-I33)&gt;=800,VLOOKUP(C33,VerpflUebernacht!$A$5:$D$378,3,FALSE)*(1-(IF(M33="Ja",0.2)+IF(O33="Ja",0.4)+IF(P33="Ja",0.4))),"unter 8 Std.")),IF((K33-H33)=1,2*VLOOKUP(C33,VerpflUebernacht!$A$5:$D$378,3,FALSE)*(1-(IF(M33="Ja",0.2)+IF(O33="Ja",0.4)+IF(P33="Ja",0.4))),IF((K33-H33)=2,((2*VLOOKUP(C33,VerpflUebernacht!$A$5:$D$382,3,FALSE))+VLOOKUP(C33,VerpflUebernacht!$A$5:$D$382,2,FALSE))*(1-(IF(M33="Ja",0.2)+IF(O33="Ja",0.4)+IF(P33="Ja",0.4))),IF((K33-H33)&gt;=3,((K33-H33)*VLOOKUP(C33,VerpflUebernacht!$A$5:$D$382,2,FALSE)*(1-(IF(M33="Ja",0.2)+IF(O33="Ja",0.4)+IF(P33="Ja",0.4)))),"R"))))),IF($C$5=45291,IF(H33="","",IF((K33-H33)=0,IF((L33-I33)=2400,VLOOKUP(C33,VerpflUebernacht!$P$5:$S$377,2,FALSE),IF((L33-I33)&gt;=800,VLOOKUP(C33,VerpflUebernacht!$P$5:$S$377,3,FALSE)*(1-(IF(M33="Ja",0.2)+IF(O33="Ja",0.4)+IF(P33="Ja",0.4))),"unter 8 Std.")),IF((K33-H33)=1,2*VLOOKUP(C33,VerpflUebernacht!$P$5:$S$377,3,FALSE)*(1-(IF(M33="Ja",0.2)+IF(O33="Ja",0.4)+IF(P33="Ja",0.4))),IF((K33-H33)=2,((2*VLOOKUP(C33,VerpflUebernacht!$P$5:$S$381,3,FALSE))+VLOOKUP(C33,VerpflUebernacht!$P$5:$S$381,2,FALSE))*(1-(IF(M33="Ja",0.2)+IF(O33="Ja",0.4)+IF(P33="Ja",0.4))),IF((K33-H33)&gt;=3,((K33-H33)*VLOOKUP(C33,VerpflUebernacht!$P$5:$S$381,2,FALSE)*(1-(IF(M33="Ja",0.2)+IF(O33="Ja",0.4)+IF(P33="Ja",0.4)))),"R"))))),IF($C$5=45657,IF(H33="","",IF((K33-H33)=0,IF((L33-I33)=2400,VLOOKUP(C33,VerpflUebernacht!$U$5:$X$377,2,FALSE),IF((L33-I33)&gt;=800,VLOOKUP(C33,VerpflUebernacht!$U$5:$X$377,3,FALSE)*(1-(IF(M33="Ja",0.2)+IF(O33="Ja",0.4)+IF(P33="Ja",0.4))),"unter 8 Std.")),IF((K33-H33)=1,2*VLOOKUP(C33,VerpflUebernacht!$U$5:$X$377,3,FALSE)*(1-(IF(M33="Ja",0.2)+IF(O33="Ja",0.4)+IF(P33="Ja",0.4))),IF((K33-H33)=2,((2*VLOOKUP(C33,VerpflUebernacht!$U$5:$X$381,3,FALSE))+VLOOKUP(C33,VerpflUebernacht!$U$5:$X$381,2,FALSE))*(1-(IF(M33="Ja",0.2)+IF(O33="Ja",0.4)+IF(P33="Ja",0.4))),IF((K33-H33)&gt;=3,((K33-H33)*VLOOKUP(C33,VerpflUebernacht!$U$5:$X$381,2,FALSE)*(1-(IF(M33="Ja",0.2)+IF(O33="Ja",0.4)+IF(P33="Ja",0.4)))),"R"))))),IF($C$5=46022,IF(H33="","",IF((K33-H33)=0,IF((L33-I33)=2400,VLOOKUP(C33,VerpflUebernacht!$Z$5:$AC$377,2,FALSE),IF((L33-I33)&gt;=800,VLOOKUP(C33,VerpflUebernacht!$Z$5:$AC$377,3,FALSE)*(1-(IF(M33="Ja",0.2)+IF(O33="Ja",0.4)+IF(P33="Ja",0.4))),"unter 8 Std.")),IF((K33-H33)=1,2*VLOOKUP(C33,VerpflUebernacht!$Z$5:$AC$377,3,FALSE)*(1-(IF(M33="Ja",0.2)+IF(O33="Ja",0.4)+IF(P33="Ja",0.4))),IF((K33-H33)=2,((2*VLOOKUP(C33,VerpflUebernacht!$Z$5:$AC$381,3,FALSE))+VLOOKUP(C33,VerpflUebernacht!$Z$5:$AC$381,2,FALSE))*(1-(IF(M33="Ja",0.2)+IF(O33="Ja",0.4)+IF(P33="Ja",0.4))),IF((K33-H33)&gt;=3,((K33-H33)*VLOOKUP(C33,VerpflUebernacht!$Z$5:$AC$381,2,FALSE)*(1-(IF(M33="Ja",0.2)+IF(O33="Ja",0.4)+IF(P33="Ja",0.4)))),"R"))))),"unbekannt")))))</f>
        <v/>
      </c>
      <c r="R33" s="131"/>
      <c r="S33" s="134"/>
      <c r="T33" s="95" t="str">
        <f>IF(S33="","",IF(S33="Pkw",IF(R33&lt;=20,R33*VerpflUebernacht!$H$56*2,((R33-20)*VerpflUebernacht!$I$56*2)+(20*VerpflUebernacht!$H$56*2)),IF(S33="Motorrad",VerpflUebernacht!$H$57*R33*2,IF(S33="Fahrrad",VerpflUebernacht!$H$58*R33*2,"sep.Liste"))))</f>
        <v/>
      </c>
      <c r="U33" s="143"/>
      <c r="V33" s="96" t="str">
        <f>IFERROR(IF(U33="Pauschale",IF(K33-H33&gt;=1,VLOOKUP(C33,#REF!,4,FALSE)*(K33-H33),""),""),"")</f>
        <v/>
      </c>
      <c r="W33" s="132"/>
      <c r="X33" s="123" t="str">
        <f>IF(A33="","","lfd. Nr."&amp;A33&amp;"-"&amp;TEXT(Reisekosten!$H33,"t. MMM ")&amp;"-"&amp;D33)</f>
        <v/>
      </c>
    </row>
    <row r="34" spans="1:24" s="97" customFormat="1" ht="12.75">
      <c r="A34" s="119" t="str">
        <f>IF(H34&lt;&gt;"",MAX($A$13:A33)+1,"")</f>
        <v/>
      </c>
      <c r="B34" s="120" t="str">
        <f>IF(H34="","",IFERROR(IF(WEEKNUM(H34)=MAX($B$12:B33),"",WEEKNUM(H34)),""))</f>
        <v/>
      </c>
      <c r="C34" s="126" t="s">
        <v>80</v>
      </c>
      <c r="D34" s="125"/>
      <c r="E34" s="124"/>
      <c r="F34" s="127"/>
      <c r="G34" s="121" t="str">
        <f t="shared" si="0"/>
        <v/>
      </c>
      <c r="H34" s="128"/>
      <c r="I34" s="129"/>
      <c r="J34" s="122" t="str">
        <f t="shared" si="1"/>
        <v/>
      </c>
      <c r="K34" s="130"/>
      <c r="L34" s="129"/>
      <c r="M34" s="169"/>
      <c r="N34" s="170"/>
      <c r="O34" s="132"/>
      <c r="P34" s="133"/>
      <c r="Q34" s="94" t="str">
        <f>IF(H34="","",IF($C$5&lt;=44926,IF(H34="","",IF((K34-H34)=0,IF((L34-I34)=2400,VLOOKUP(C34,VerpflUebernacht!$A$5:$D$378,2,FALSE),IF((L34-I34)&gt;=800,VLOOKUP(C34,VerpflUebernacht!$A$5:$D$378,3,FALSE)*(1-(IF(M34="Ja",0.2)+IF(O34="Ja",0.4)+IF(P34="Ja",0.4))),"unter 8 Std.")),IF((K34-H34)=1,2*VLOOKUP(C34,VerpflUebernacht!$A$5:$D$378,3,FALSE)*(1-(IF(M34="Ja",0.2)+IF(O34="Ja",0.4)+IF(P34="Ja",0.4))),IF((K34-H34)=2,((2*VLOOKUP(C34,VerpflUebernacht!$A$5:$D$382,3,FALSE))+VLOOKUP(C34,VerpflUebernacht!$A$5:$D$382,2,FALSE))*(1-(IF(M34="Ja",0.2)+IF(O34="Ja",0.4)+IF(P34="Ja",0.4))),IF((K34-H34)&gt;=3,((K34-H34)*VLOOKUP(C34,VerpflUebernacht!$A$5:$D$382,2,FALSE)*(1-(IF(M34="Ja",0.2)+IF(O34="Ja",0.4)+IF(P34="Ja",0.4)))),"R"))))),IF($C$5=45291,IF(H34="","",IF((K34-H34)=0,IF((L34-I34)=2400,VLOOKUP(C34,VerpflUebernacht!$P$5:$S$377,2,FALSE),IF((L34-I34)&gt;=800,VLOOKUP(C34,VerpflUebernacht!$P$5:$S$377,3,FALSE)*(1-(IF(M34="Ja",0.2)+IF(O34="Ja",0.4)+IF(P34="Ja",0.4))),"unter 8 Std.")),IF((K34-H34)=1,2*VLOOKUP(C34,VerpflUebernacht!$P$5:$S$377,3,FALSE)*(1-(IF(M34="Ja",0.2)+IF(O34="Ja",0.4)+IF(P34="Ja",0.4))),IF((K34-H34)=2,((2*VLOOKUP(C34,VerpflUebernacht!$P$5:$S$381,3,FALSE))+VLOOKUP(C34,VerpflUebernacht!$P$5:$S$381,2,FALSE))*(1-(IF(M34="Ja",0.2)+IF(O34="Ja",0.4)+IF(P34="Ja",0.4))),IF((K34-H34)&gt;=3,((K34-H34)*VLOOKUP(C34,VerpflUebernacht!$P$5:$S$381,2,FALSE)*(1-(IF(M34="Ja",0.2)+IF(O34="Ja",0.4)+IF(P34="Ja",0.4)))),"R"))))),IF($C$5=45657,IF(H34="","",IF((K34-H34)=0,IF((L34-I34)=2400,VLOOKUP(C34,VerpflUebernacht!$U$5:$X$377,2,FALSE),IF((L34-I34)&gt;=800,VLOOKUP(C34,VerpflUebernacht!$U$5:$X$377,3,FALSE)*(1-(IF(M34="Ja",0.2)+IF(O34="Ja",0.4)+IF(P34="Ja",0.4))),"unter 8 Std.")),IF((K34-H34)=1,2*VLOOKUP(C34,VerpflUebernacht!$U$5:$X$377,3,FALSE)*(1-(IF(M34="Ja",0.2)+IF(O34="Ja",0.4)+IF(P34="Ja",0.4))),IF((K34-H34)=2,((2*VLOOKUP(C34,VerpflUebernacht!$U$5:$X$381,3,FALSE))+VLOOKUP(C34,VerpflUebernacht!$U$5:$X$381,2,FALSE))*(1-(IF(M34="Ja",0.2)+IF(O34="Ja",0.4)+IF(P34="Ja",0.4))),IF((K34-H34)&gt;=3,((K34-H34)*VLOOKUP(C34,VerpflUebernacht!$U$5:$X$381,2,FALSE)*(1-(IF(M34="Ja",0.2)+IF(O34="Ja",0.4)+IF(P34="Ja",0.4)))),"R"))))),IF($C$5=46022,IF(H34="","",IF((K34-H34)=0,IF((L34-I34)=2400,VLOOKUP(C34,VerpflUebernacht!$Z$5:$AC$377,2,FALSE),IF((L34-I34)&gt;=800,VLOOKUP(C34,VerpflUebernacht!$Z$5:$AC$377,3,FALSE)*(1-(IF(M34="Ja",0.2)+IF(O34="Ja",0.4)+IF(P34="Ja",0.4))),"unter 8 Std.")),IF((K34-H34)=1,2*VLOOKUP(C34,VerpflUebernacht!$Z$5:$AC$377,3,FALSE)*(1-(IF(M34="Ja",0.2)+IF(O34="Ja",0.4)+IF(P34="Ja",0.4))),IF((K34-H34)=2,((2*VLOOKUP(C34,VerpflUebernacht!$Z$5:$AC$381,3,FALSE))+VLOOKUP(C34,VerpflUebernacht!$Z$5:$AC$381,2,FALSE))*(1-(IF(M34="Ja",0.2)+IF(O34="Ja",0.4)+IF(P34="Ja",0.4))),IF((K34-H34)&gt;=3,((K34-H34)*VLOOKUP(C34,VerpflUebernacht!$Z$5:$AC$381,2,FALSE)*(1-(IF(M34="Ja",0.2)+IF(O34="Ja",0.4)+IF(P34="Ja",0.4)))),"R"))))),"unbekannt")))))</f>
        <v/>
      </c>
      <c r="R34" s="131"/>
      <c r="S34" s="134"/>
      <c r="T34" s="95" t="str">
        <f>IF(S34="","",IF(S34="Pkw",IF(R34&lt;=20,R34*VerpflUebernacht!$H$56*2,((R34-20)*VerpflUebernacht!$I$56*2)+(20*VerpflUebernacht!$H$56*2)),IF(S34="Motorrad",VerpflUebernacht!$H$57*R34*2,IF(S34="Fahrrad",VerpflUebernacht!$H$58*R34*2,"sep.Liste"))))</f>
        <v/>
      </c>
      <c r="U34" s="143"/>
      <c r="V34" s="96" t="str">
        <f>IFERROR(IF(U34="Pauschale",IF(K34-H34&gt;=1,VLOOKUP(C34,#REF!,4,FALSE)*(K34-H34),""),""),"")</f>
        <v/>
      </c>
      <c r="W34" s="132"/>
      <c r="X34" s="123" t="str">
        <f>IF(A34="","","lfd. Nr."&amp;A34&amp;"-"&amp;TEXT(Reisekosten!$H34,"t. MMM ")&amp;"-"&amp;D34)</f>
        <v/>
      </c>
    </row>
    <row r="35" spans="1:24" s="97" customFormat="1" ht="12.75">
      <c r="A35" s="119" t="str">
        <f>IF(H35&lt;&gt;"",MAX($A$13:A34)+1,"")</f>
        <v/>
      </c>
      <c r="B35" s="120" t="str">
        <f>IF(H35="","",IFERROR(IF(WEEKNUM(H35)=MAX($B$12:B34),"",WEEKNUM(H35)),""))</f>
        <v/>
      </c>
      <c r="C35" s="126" t="s">
        <v>80</v>
      </c>
      <c r="D35" s="125"/>
      <c r="E35" s="124"/>
      <c r="F35" s="127"/>
      <c r="G35" s="121" t="str">
        <f t="shared" si="0"/>
        <v/>
      </c>
      <c r="H35" s="128"/>
      <c r="I35" s="129"/>
      <c r="J35" s="122" t="str">
        <f t="shared" si="1"/>
        <v/>
      </c>
      <c r="K35" s="130"/>
      <c r="L35" s="129"/>
      <c r="M35" s="169"/>
      <c r="N35" s="170"/>
      <c r="O35" s="132"/>
      <c r="P35" s="133"/>
      <c r="Q35" s="94" t="str">
        <f>IF(H35="","",IF($C$5&lt;=44926,IF(H35="","",IF((K35-H35)=0,IF((L35-I35)=2400,VLOOKUP(C35,VerpflUebernacht!$A$5:$D$378,2,FALSE),IF((L35-I35)&gt;=800,VLOOKUP(C35,VerpflUebernacht!$A$5:$D$378,3,FALSE)*(1-(IF(M35="Ja",0.2)+IF(O35="Ja",0.4)+IF(P35="Ja",0.4))),"unter 8 Std.")),IF((K35-H35)=1,2*VLOOKUP(C35,VerpflUebernacht!$A$5:$D$378,3,FALSE)*(1-(IF(M35="Ja",0.2)+IF(O35="Ja",0.4)+IF(P35="Ja",0.4))),IF((K35-H35)=2,((2*VLOOKUP(C35,VerpflUebernacht!$A$5:$D$382,3,FALSE))+VLOOKUP(C35,VerpflUebernacht!$A$5:$D$382,2,FALSE))*(1-(IF(M35="Ja",0.2)+IF(O35="Ja",0.4)+IF(P35="Ja",0.4))),IF((K35-H35)&gt;=3,((K35-H35)*VLOOKUP(C35,VerpflUebernacht!$A$5:$D$382,2,FALSE)*(1-(IF(M35="Ja",0.2)+IF(O35="Ja",0.4)+IF(P35="Ja",0.4)))),"R"))))),IF($C$5=45291,IF(H35="","",IF((K35-H35)=0,IF((L35-I35)=2400,VLOOKUP(C35,VerpflUebernacht!$P$5:$S$377,2,FALSE),IF((L35-I35)&gt;=800,VLOOKUP(C35,VerpflUebernacht!$P$5:$S$377,3,FALSE)*(1-(IF(M35="Ja",0.2)+IF(O35="Ja",0.4)+IF(P35="Ja",0.4))),"unter 8 Std.")),IF((K35-H35)=1,2*VLOOKUP(C35,VerpflUebernacht!$P$5:$S$377,3,FALSE)*(1-(IF(M35="Ja",0.2)+IF(O35="Ja",0.4)+IF(P35="Ja",0.4))),IF((K35-H35)=2,((2*VLOOKUP(C35,VerpflUebernacht!$P$5:$S$381,3,FALSE))+VLOOKUP(C35,VerpflUebernacht!$P$5:$S$381,2,FALSE))*(1-(IF(M35="Ja",0.2)+IF(O35="Ja",0.4)+IF(P35="Ja",0.4))),IF((K35-H35)&gt;=3,((K35-H35)*VLOOKUP(C35,VerpflUebernacht!$P$5:$S$381,2,FALSE)*(1-(IF(M35="Ja",0.2)+IF(O35="Ja",0.4)+IF(P35="Ja",0.4)))),"R"))))),IF($C$5=45657,IF(H35="","",IF((K35-H35)=0,IF((L35-I35)=2400,VLOOKUP(C35,VerpflUebernacht!$U$5:$X$377,2,FALSE),IF((L35-I35)&gt;=800,VLOOKUP(C35,VerpflUebernacht!$U$5:$X$377,3,FALSE)*(1-(IF(M35="Ja",0.2)+IF(O35="Ja",0.4)+IF(P35="Ja",0.4))),"unter 8 Std.")),IF((K35-H35)=1,2*VLOOKUP(C35,VerpflUebernacht!$U$5:$X$377,3,FALSE)*(1-(IF(M35="Ja",0.2)+IF(O35="Ja",0.4)+IF(P35="Ja",0.4))),IF((K35-H35)=2,((2*VLOOKUP(C35,VerpflUebernacht!$U$5:$X$381,3,FALSE))+VLOOKUP(C35,VerpflUebernacht!$U$5:$X$381,2,FALSE))*(1-(IF(M35="Ja",0.2)+IF(O35="Ja",0.4)+IF(P35="Ja",0.4))),IF((K35-H35)&gt;=3,((K35-H35)*VLOOKUP(C35,VerpflUebernacht!$U$5:$X$381,2,FALSE)*(1-(IF(M35="Ja",0.2)+IF(O35="Ja",0.4)+IF(P35="Ja",0.4)))),"R"))))),IF($C$5=46022,IF(H35="","",IF((K35-H35)=0,IF((L35-I35)=2400,VLOOKUP(C35,VerpflUebernacht!$Z$5:$AC$377,2,FALSE),IF((L35-I35)&gt;=800,VLOOKUP(C35,VerpflUebernacht!$Z$5:$AC$377,3,FALSE)*(1-(IF(M35="Ja",0.2)+IF(O35="Ja",0.4)+IF(P35="Ja",0.4))),"unter 8 Std.")),IF((K35-H35)=1,2*VLOOKUP(C35,VerpflUebernacht!$Z$5:$AC$377,3,FALSE)*(1-(IF(M35="Ja",0.2)+IF(O35="Ja",0.4)+IF(P35="Ja",0.4))),IF((K35-H35)=2,((2*VLOOKUP(C35,VerpflUebernacht!$Z$5:$AC$381,3,FALSE))+VLOOKUP(C35,VerpflUebernacht!$Z$5:$AC$381,2,FALSE))*(1-(IF(M35="Ja",0.2)+IF(O35="Ja",0.4)+IF(P35="Ja",0.4))),IF((K35-H35)&gt;=3,((K35-H35)*VLOOKUP(C35,VerpflUebernacht!$Z$5:$AC$381,2,FALSE)*(1-(IF(M35="Ja",0.2)+IF(O35="Ja",0.4)+IF(P35="Ja",0.4)))),"R"))))),"unbekannt")))))</f>
        <v/>
      </c>
      <c r="R35" s="131"/>
      <c r="S35" s="134"/>
      <c r="T35" s="95" t="str">
        <f>IF(S35="","",IF(S35="Pkw",IF(R35&lt;=20,R35*VerpflUebernacht!$H$56*2,((R35-20)*VerpflUebernacht!$I$56*2)+(20*VerpflUebernacht!$H$56*2)),IF(S35="Motorrad",VerpflUebernacht!$H$57*R35*2,IF(S35="Fahrrad",VerpflUebernacht!$H$58*R35*2,"sep.Liste"))))</f>
        <v/>
      </c>
      <c r="U35" s="143"/>
      <c r="V35" s="96" t="str">
        <f>IFERROR(IF(U35="Pauschale",IF(K35-H35&gt;=1,VLOOKUP(C35,#REF!,4,FALSE)*(K35-H35),""),""),"")</f>
        <v/>
      </c>
      <c r="W35" s="132"/>
      <c r="X35" s="123" t="str">
        <f>IF(A35="","","lfd. Nr."&amp;A35&amp;"-"&amp;TEXT(Reisekosten!$H35,"t. MMM ")&amp;"-"&amp;D35)</f>
        <v/>
      </c>
    </row>
    <row r="36" spans="1:24" s="97" customFormat="1" ht="12.75">
      <c r="A36" s="119" t="str">
        <f>IF(H36&lt;&gt;"",MAX($A$13:A35)+1,"")</f>
        <v/>
      </c>
      <c r="B36" s="120" t="str">
        <f>IF(H36="","",IFERROR(IF(WEEKNUM(H36)=MAX($B$12:B35),"",WEEKNUM(H36)),""))</f>
        <v/>
      </c>
      <c r="C36" s="126" t="s">
        <v>80</v>
      </c>
      <c r="D36" s="125"/>
      <c r="E36" s="124"/>
      <c r="F36" s="127"/>
      <c r="G36" s="121" t="str">
        <f t="shared" si="0"/>
        <v/>
      </c>
      <c r="H36" s="128"/>
      <c r="I36" s="129"/>
      <c r="J36" s="122" t="str">
        <f t="shared" si="1"/>
        <v/>
      </c>
      <c r="K36" s="130"/>
      <c r="L36" s="129"/>
      <c r="M36" s="169"/>
      <c r="N36" s="170"/>
      <c r="O36" s="132"/>
      <c r="P36" s="133"/>
      <c r="Q36" s="94" t="str">
        <f>IF(H36="","",IF($C$5&lt;=44926,IF(H36="","",IF((K36-H36)=0,IF((L36-I36)=2400,VLOOKUP(C36,VerpflUebernacht!$A$5:$D$378,2,FALSE),IF((L36-I36)&gt;=800,VLOOKUP(C36,VerpflUebernacht!$A$5:$D$378,3,FALSE)*(1-(IF(M36="Ja",0.2)+IF(O36="Ja",0.4)+IF(P36="Ja",0.4))),"unter 8 Std.")),IF((K36-H36)=1,2*VLOOKUP(C36,VerpflUebernacht!$A$5:$D$378,3,FALSE)*(1-(IF(M36="Ja",0.2)+IF(O36="Ja",0.4)+IF(P36="Ja",0.4))),IF((K36-H36)=2,((2*VLOOKUP(C36,VerpflUebernacht!$A$5:$D$382,3,FALSE))+VLOOKUP(C36,VerpflUebernacht!$A$5:$D$382,2,FALSE))*(1-(IF(M36="Ja",0.2)+IF(O36="Ja",0.4)+IF(P36="Ja",0.4))),IF((K36-H36)&gt;=3,((K36-H36)*VLOOKUP(C36,VerpflUebernacht!$A$5:$D$382,2,FALSE)*(1-(IF(M36="Ja",0.2)+IF(O36="Ja",0.4)+IF(P36="Ja",0.4)))),"R"))))),IF($C$5=45291,IF(H36="","",IF((K36-H36)=0,IF((L36-I36)=2400,VLOOKUP(C36,VerpflUebernacht!$P$5:$S$377,2,FALSE),IF((L36-I36)&gt;=800,VLOOKUP(C36,VerpflUebernacht!$P$5:$S$377,3,FALSE)*(1-(IF(M36="Ja",0.2)+IF(O36="Ja",0.4)+IF(P36="Ja",0.4))),"unter 8 Std.")),IF((K36-H36)=1,2*VLOOKUP(C36,VerpflUebernacht!$P$5:$S$377,3,FALSE)*(1-(IF(M36="Ja",0.2)+IF(O36="Ja",0.4)+IF(P36="Ja",0.4))),IF((K36-H36)=2,((2*VLOOKUP(C36,VerpflUebernacht!$P$5:$S$381,3,FALSE))+VLOOKUP(C36,VerpflUebernacht!$P$5:$S$381,2,FALSE))*(1-(IF(M36="Ja",0.2)+IF(O36="Ja",0.4)+IF(P36="Ja",0.4))),IF((K36-H36)&gt;=3,((K36-H36)*VLOOKUP(C36,VerpflUebernacht!$P$5:$S$381,2,FALSE)*(1-(IF(M36="Ja",0.2)+IF(O36="Ja",0.4)+IF(P36="Ja",0.4)))),"R"))))),IF($C$5=45657,IF(H36="","",IF((K36-H36)=0,IF((L36-I36)=2400,VLOOKUP(C36,VerpflUebernacht!$U$5:$X$377,2,FALSE),IF((L36-I36)&gt;=800,VLOOKUP(C36,VerpflUebernacht!$U$5:$X$377,3,FALSE)*(1-(IF(M36="Ja",0.2)+IF(O36="Ja",0.4)+IF(P36="Ja",0.4))),"unter 8 Std.")),IF((K36-H36)=1,2*VLOOKUP(C36,VerpflUebernacht!$U$5:$X$377,3,FALSE)*(1-(IF(M36="Ja",0.2)+IF(O36="Ja",0.4)+IF(P36="Ja",0.4))),IF((K36-H36)=2,((2*VLOOKUP(C36,VerpflUebernacht!$U$5:$X$381,3,FALSE))+VLOOKUP(C36,VerpflUebernacht!$U$5:$X$381,2,FALSE))*(1-(IF(M36="Ja",0.2)+IF(O36="Ja",0.4)+IF(P36="Ja",0.4))),IF((K36-H36)&gt;=3,((K36-H36)*VLOOKUP(C36,VerpflUebernacht!$U$5:$X$381,2,FALSE)*(1-(IF(M36="Ja",0.2)+IF(O36="Ja",0.4)+IF(P36="Ja",0.4)))),"R"))))),IF($C$5=46022,IF(H36="","",IF((K36-H36)=0,IF((L36-I36)=2400,VLOOKUP(C36,VerpflUebernacht!$Z$5:$AC$377,2,FALSE),IF((L36-I36)&gt;=800,VLOOKUP(C36,VerpflUebernacht!$Z$5:$AC$377,3,FALSE)*(1-(IF(M36="Ja",0.2)+IF(O36="Ja",0.4)+IF(P36="Ja",0.4))),"unter 8 Std.")),IF((K36-H36)=1,2*VLOOKUP(C36,VerpflUebernacht!$Z$5:$AC$377,3,FALSE)*(1-(IF(M36="Ja",0.2)+IF(O36="Ja",0.4)+IF(P36="Ja",0.4))),IF((K36-H36)=2,((2*VLOOKUP(C36,VerpflUebernacht!$Z$5:$AC$381,3,FALSE))+VLOOKUP(C36,VerpflUebernacht!$Z$5:$AC$381,2,FALSE))*(1-(IF(M36="Ja",0.2)+IF(O36="Ja",0.4)+IF(P36="Ja",0.4))),IF((K36-H36)&gt;=3,((K36-H36)*VLOOKUP(C36,VerpflUebernacht!$Z$5:$AC$381,2,FALSE)*(1-(IF(M36="Ja",0.2)+IF(O36="Ja",0.4)+IF(P36="Ja",0.4)))),"R"))))),"unbekannt")))))</f>
        <v/>
      </c>
      <c r="R36" s="131"/>
      <c r="S36" s="134"/>
      <c r="T36" s="95" t="str">
        <f>IF(S36="","",IF(S36="Pkw",IF(R36&lt;=20,R36*VerpflUebernacht!$H$56*2,((R36-20)*VerpflUebernacht!$I$56*2)+(20*VerpflUebernacht!$H$56*2)),IF(S36="Motorrad",VerpflUebernacht!$H$57*R36*2,IF(S36="Fahrrad",VerpflUebernacht!$H$58*R36*2,"sep.Liste"))))</f>
        <v/>
      </c>
      <c r="U36" s="143"/>
      <c r="V36" s="96" t="str">
        <f>IFERROR(IF(U36="Pauschale",IF(K36-H36&gt;=1,VLOOKUP(C36,#REF!,4,FALSE)*(K36-H36),""),""),"")</f>
        <v/>
      </c>
      <c r="W36" s="132"/>
      <c r="X36" s="123" t="str">
        <f>IF(A36="","","lfd. Nr."&amp;A36&amp;"-"&amp;TEXT(Reisekosten!$H36,"t. MMM ")&amp;"-"&amp;D36)</f>
        <v/>
      </c>
    </row>
    <row r="37" spans="1:24" s="97" customFormat="1" ht="12.75">
      <c r="A37" s="119" t="str">
        <f>IF(H37&lt;&gt;"",MAX($A$13:A36)+1,"")</f>
        <v/>
      </c>
      <c r="B37" s="120" t="str">
        <f>IF(H37="","",IFERROR(IF(WEEKNUM(H37)=MAX($B$12:B36),"",WEEKNUM(H37)),""))</f>
        <v/>
      </c>
      <c r="C37" s="126" t="s">
        <v>80</v>
      </c>
      <c r="D37" s="125"/>
      <c r="E37" s="124"/>
      <c r="F37" s="127"/>
      <c r="G37" s="121" t="str">
        <f t="shared" si="0"/>
        <v/>
      </c>
      <c r="H37" s="128"/>
      <c r="I37" s="129"/>
      <c r="J37" s="122" t="str">
        <f t="shared" si="1"/>
        <v/>
      </c>
      <c r="K37" s="130"/>
      <c r="L37" s="129"/>
      <c r="M37" s="169"/>
      <c r="N37" s="170"/>
      <c r="O37" s="132"/>
      <c r="P37" s="133"/>
      <c r="Q37" s="94" t="str">
        <f>IF(H37="","",IF($C$5&lt;=44926,IF(H37="","",IF((K37-H37)=0,IF((L37-I37)=2400,VLOOKUP(C37,VerpflUebernacht!$A$5:$D$378,2,FALSE),IF((L37-I37)&gt;=800,VLOOKUP(C37,VerpflUebernacht!$A$5:$D$378,3,FALSE)*(1-(IF(M37="Ja",0.2)+IF(O37="Ja",0.4)+IF(P37="Ja",0.4))),"unter 8 Std.")),IF((K37-H37)=1,2*VLOOKUP(C37,VerpflUebernacht!$A$5:$D$378,3,FALSE)*(1-(IF(M37="Ja",0.2)+IF(O37="Ja",0.4)+IF(P37="Ja",0.4))),IF((K37-H37)=2,((2*VLOOKUP(C37,VerpflUebernacht!$A$5:$D$382,3,FALSE))+VLOOKUP(C37,VerpflUebernacht!$A$5:$D$382,2,FALSE))*(1-(IF(M37="Ja",0.2)+IF(O37="Ja",0.4)+IF(P37="Ja",0.4))),IF((K37-H37)&gt;=3,((K37-H37)*VLOOKUP(C37,VerpflUebernacht!$A$5:$D$382,2,FALSE)*(1-(IF(M37="Ja",0.2)+IF(O37="Ja",0.4)+IF(P37="Ja",0.4)))),"R"))))),IF($C$5=45291,IF(H37="","",IF((K37-H37)=0,IF((L37-I37)=2400,VLOOKUP(C37,VerpflUebernacht!$P$5:$S$377,2,FALSE),IF((L37-I37)&gt;=800,VLOOKUP(C37,VerpflUebernacht!$P$5:$S$377,3,FALSE)*(1-(IF(M37="Ja",0.2)+IF(O37="Ja",0.4)+IF(P37="Ja",0.4))),"unter 8 Std.")),IF((K37-H37)=1,2*VLOOKUP(C37,VerpflUebernacht!$P$5:$S$377,3,FALSE)*(1-(IF(M37="Ja",0.2)+IF(O37="Ja",0.4)+IF(P37="Ja",0.4))),IF((K37-H37)=2,((2*VLOOKUP(C37,VerpflUebernacht!$P$5:$S$381,3,FALSE))+VLOOKUP(C37,VerpflUebernacht!$P$5:$S$381,2,FALSE))*(1-(IF(M37="Ja",0.2)+IF(O37="Ja",0.4)+IF(P37="Ja",0.4))),IF((K37-H37)&gt;=3,((K37-H37)*VLOOKUP(C37,VerpflUebernacht!$P$5:$S$381,2,FALSE)*(1-(IF(M37="Ja",0.2)+IF(O37="Ja",0.4)+IF(P37="Ja",0.4)))),"R"))))),IF($C$5=45657,IF(H37="","",IF((K37-H37)=0,IF((L37-I37)=2400,VLOOKUP(C37,VerpflUebernacht!$U$5:$X$377,2,FALSE),IF((L37-I37)&gt;=800,VLOOKUP(C37,VerpflUebernacht!$U$5:$X$377,3,FALSE)*(1-(IF(M37="Ja",0.2)+IF(O37="Ja",0.4)+IF(P37="Ja",0.4))),"unter 8 Std.")),IF((K37-H37)=1,2*VLOOKUP(C37,VerpflUebernacht!$U$5:$X$377,3,FALSE)*(1-(IF(M37="Ja",0.2)+IF(O37="Ja",0.4)+IF(P37="Ja",0.4))),IF((K37-H37)=2,((2*VLOOKUP(C37,VerpflUebernacht!$U$5:$X$381,3,FALSE))+VLOOKUP(C37,VerpflUebernacht!$U$5:$X$381,2,FALSE))*(1-(IF(M37="Ja",0.2)+IF(O37="Ja",0.4)+IF(P37="Ja",0.4))),IF((K37-H37)&gt;=3,((K37-H37)*VLOOKUP(C37,VerpflUebernacht!$U$5:$X$381,2,FALSE)*(1-(IF(M37="Ja",0.2)+IF(O37="Ja",0.4)+IF(P37="Ja",0.4)))),"R"))))),IF($C$5=46022,IF(H37="","",IF((K37-H37)=0,IF((L37-I37)=2400,VLOOKUP(C37,VerpflUebernacht!$Z$5:$AC$377,2,FALSE),IF((L37-I37)&gt;=800,VLOOKUP(C37,VerpflUebernacht!$Z$5:$AC$377,3,FALSE)*(1-(IF(M37="Ja",0.2)+IF(O37="Ja",0.4)+IF(P37="Ja",0.4))),"unter 8 Std.")),IF((K37-H37)=1,2*VLOOKUP(C37,VerpflUebernacht!$Z$5:$AC$377,3,FALSE)*(1-(IF(M37="Ja",0.2)+IF(O37="Ja",0.4)+IF(P37="Ja",0.4))),IF((K37-H37)=2,((2*VLOOKUP(C37,VerpflUebernacht!$Z$5:$AC$381,3,FALSE))+VLOOKUP(C37,VerpflUebernacht!$Z$5:$AC$381,2,FALSE))*(1-(IF(M37="Ja",0.2)+IF(O37="Ja",0.4)+IF(P37="Ja",0.4))),IF((K37-H37)&gt;=3,((K37-H37)*VLOOKUP(C37,VerpflUebernacht!$Z$5:$AC$381,2,FALSE)*(1-(IF(M37="Ja",0.2)+IF(O37="Ja",0.4)+IF(P37="Ja",0.4)))),"R"))))),"unbekannt")))))</f>
        <v/>
      </c>
      <c r="R37" s="131"/>
      <c r="S37" s="134"/>
      <c r="T37" s="95" t="str">
        <f>IF(S37="","",IF(S37="Pkw",IF(R37&lt;=20,R37*VerpflUebernacht!$H$56*2,((R37-20)*VerpflUebernacht!$I$56*2)+(20*VerpflUebernacht!$H$56*2)),IF(S37="Motorrad",VerpflUebernacht!$H$57*R37*2,IF(S37="Fahrrad",VerpflUebernacht!$H$58*R37*2,"sep.Liste"))))</f>
        <v/>
      </c>
      <c r="U37" s="143"/>
      <c r="V37" s="96" t="str">
        <f>IFERROR(IF(U37="Pauschale",IF(K37-H37&gt;=1,VLOOKUP(C37,#REF!,4,FALSE)*(K37-H37),""),""),"")</f>
        <v/>
      </c>
      <c r="W37" s="132"/>
      <c r="X37" s="123" t="str">
        <f>IF(A37="","","lfd. Nr."&amp;A37&amp;"-"&amp;TEXT(Reisekosten!$H37,"t. MMM ")&amp;"-"&amp;D37)</f>
        <v/>
      </c>
    </row>
    <row r="38" spans="1:24" s="97" customFormat="1" ht="12.75">
      <c r="A38" s="119" t="str">
        <f>IF(H38&lt;&gt;"",MAX($A$13:A37)+1,"")</f>
        <v/>
      </c>
      <c r="B38" s="120" t="str">
        <f>IF(H38="","",IFERROR(IF(WEEKNUM(H38)=MAX($B$12:B37),"",WEEKNUM(H38)),""))</f>
        <v/>
      </c>
      <c r="C38" s="126" t="s">
        <v>80</v>
      </c>
      <c r="D38" s="125"/>
      <c r="E38" s="124"/>
      <c r="F38" s="127"/>
      <c r="G38" s="121" t="str">
        <f t="shared" si="0"/>
        <v/>
      </c>
      <c r="H38" s="128"/>
      <c r="I38" s="129"/>
      <c r="J38" s="122" t="str">
        <f t="shared" si="1"/>
        <v/>
      </c>
      <c r="K38" s="130"/>
      <c r="L38" s="129"/>
      <c r="M38" s="169"/>
      <c r="N38" s="170"/>
      <c r="O38" s="132"/>
      <c r="P38" s="133"/>
      <c r="Q38" s="94" t="str">
        <f>IF(H38="","",IF($C$5&lt;=44926,IF(H38="","",IF((K38-H38)=0,IF((L38-I38)=2400,VLOOKUP(C38,VerpflUebernacht!$A$5:$D$378,2,FALSE),IF((L38-I38)&gt;=800,VLOOKUP(C38,VerpflUebernacht!$A$5:$D$378,3,FALSE)*(1-(IF(M38="Ja",0.2)+IF(O38="Ja",0.4)+IF(P38="Ja",0.4))),"unter 8 Std.")),IF((K38-H38)=1,2*VLOOKUP(C38,VerpflUebernacht!$A$5:$D$378,3,FALSE)*(1-(IF(M38="Ja",0.2)+IF(O38="Ja",0.4)+IF(P38="Ja",0.4))),IF((K38-H38)=2,((2*VLOOKUP(C38,VerpflUebernacht!$A$5:$D$382,3,FALSE))+VLOOKUP(C38,VerpflUebernacht!$A$5:$D$382,2,FALSE))*(1-(IF(M38="Ja",0.2)+IF(O38="Ja",0.4)+IF(P38="Ja",0.4))),IF((K38-H38)&gt;=3,((K38-H38)*VLOOKUP(C38,VerpflUebernacht!$A$5:$D$382,2,FALSE)*(1-(IF(M38="Ja",0.2)+IF(O38="Ja",0.4)+IF(P38="Ja",0.4)))),"R"))))),IF($C$5=45291,IF(H38="","",IF((K38-H38)=0,IF((L38-I38)=2400,VLOOKUP(C38,VerpflUebernacht!$P$5:$S$377,2,FALSE),IF((L38-I38)&gt;=800,VLOOKUP(C38,VerpflUebernacht!$P$5:$S$377,3,FALSE)*(1-(IF(M38="Ja",0.2)+IF(O38="Ja",0.4)+IF(P38="Ja",0.4))),"unter 8 Std.")),IF((K38-H38)=1,2*VLOOKUP(C38,VerpflUebernacht!$P$5:$S$377,3,FALSE)*(1-(IF(M38="Ja",0.2)+IF(O38="Ja",0.4)+IF(P38="Ja",0.4))),IF((K38-H38)=2,((2*VLOOKUP(C38,VerpflUebernacht!$P$5:$S$381,3,FALSE))+VLOOKUP(C38,VerpflUebernacht!$P$5:$S$381,2,FALSE))*(1-(IF(M38="Ja",0.2)+IF(O38="Ja",0.4)+IF(P38="Ja",0.4))),IF((K38-H38)&gt;=3,((K38-H38)*VLOOKUP(C38,VerpflUebernacht!$P$5:$S$381,2,FALSE)*(1-(IF(M38="Ja",0.2)+IF(O38="Ja",0.4)+IF(P38="Ja",0.4)))),"R"))))),IF($C$5=45657,IF(H38="","",IF((K38-H38)=0,IF((L38-I38)=2400,VLOOKUP(C38,VerpflUebernacht!$U$5:$X$377,2,FALSE),IF((L38-I38)&gt;=800,VLOOKUP(C38,VerpflUebernacht!$U$5:$X$377,3,FALSE)*(1-(IF(M38="Ja",0.2)+IF(O38="Ja",0.4)+IF(P38="Ja",0.4))),"unter 8 Std.")),IF((K38-H38)=1,2*VLOOKUP(C38,VerpflUebernacht!$U$5:$X$377,3,FALSE)*(1-(IF(M38="Ja",0.2)+IF(O38="Ja",0.4)+IF(P38="Ja",0.4))),IF((K38-H38)=2,((2*VLOOKUP(C38,VerpflUebernacht!$U$5:$X$381,3,FALSE))+VLOOKUP(C38,VerpflUebernacht!$U$5:$X$381,2,FALSE))*(1-(IF(M38="Ja",0.2)+IF(O38="Ja",0.4)+IF(P38="Ja",0.4))),IF((K38-H38)&gt;=3,((K38-H38)*VLOOKUP(C38,VerpflUebernacht!$U$5:$X$381,2,FALSE)*(1-(IF(M38="Ja",0.2)+IF(O38="Ja",0.4)+IF(P38="Ja",0.4)))),"R"))))),IF($C$5=46022,IF(H38="","",IF((K38-H38)=0,IF((L38-I38)=2400,VLOOKUP(C38,VerpflUebernacht!$Z$5:$AC$377,2,FALSE),IF((L38-I38)&gt;=800,VLOOKUP(C38,VerpflUebernacht!$Z$5:$AC$377,3,FALSE)*(1-(IF(M38="Ja",0.2)+IF(O38="Ja",0.4)+IF(P38="Ja",0.4))),"unter 8 Std.")),IF((K38-H38)=1,2*VLOOKUP(C38,VerpflUebernacht!$Z$5:$AC$377,3,FALSE)*(1-(IF(M38="Ja",0.2)+IF(O38="Ja",0.4)+IF(P38="Ja",0.4))),IF((K38-H38)=2,((2*VLOOKUP(C38,VerpflUebernacht!$Z$5:$AC$381,3,FALSE))+VLOOKUP(C38,VerpflUebernacht!$Z$5:$AC$381,2,FALSE))*(1-(IF(M38="Ja",0.2)+IF(O38="Ja",0.4)+IF(P38="Ja",0.4))),IF((K38-H38)&gt;=3,((K38-H38)*VLOOKUP(C38,VerpflUebernacht!$Z$5:$AC$381,2,FALSE)*(1-(IF(M38="Ja",0.2)+IF(O38="Ja",0.4)+IF(P38="Ja",0.4)))),"R"))))),"unbekannt")))))</f>
        <v/>
      </c>
      <c r="R38" s="131"/>
      <c r="S38" s="134"/>
      <c r="T38" s="95" t="str">
        <f>IF(S38="","",IF(S38="Pkw",IF(R38&lt;=20,R38*VerpflUebernacht!$H$56*2,((R38-20)*VerpflUebernacht!$I$56*2)+(20*VerpflUebernacht!$H$56*2)),IF(S38="Motorrad",VerpflUebernacht!$H$57*R38*2,IF(S38="Fahrrad",VerpflUebernacht!$H$58*R38*2,"sep.Liste"))))</f>
        <v/>
      </c>
      <c r="U38" s="143"/>
      <c r="V38" s="96" t="str">
        <f>IFERROR(IF(U38="Pauschale",IF(K38-H38&gt;=1,VLOOKUP(C38,#REF!,4,FALSE)*(K38-H38),""),""),"")</f>
        <v/>
      </c>
      <c r="W38" s="132"/>
      <c r="X38" s="123" t="str">
        <f>IF(A38="","","lfd. Nr."&amp;A38&amp;"-"&amp;TEXT(Reisekosten!$H38,"t. MMM ")&amp;"-"&amp;D38)</f>
        <v/>
      </c>
    </row>
    <row r="39" spans="1:24" s="97" customFormat="1" ht="12.75">
      <c r="A39" s="119" t="str">
        <f>IF(H39&lt;&gt;"",MAX($A$13:A38)+1,"")</f>
        <v/>
      </c>
      <c r="B39" s="120" t="str">
        <f>IF(H39="","",IFERROR(IF(WEEKNUM(H39)=MAX($B$12:B38),"",WEEKNUM(H39)),""))</f>
        <v/>
      </c>
      <c r="C39" s="126" t="s">
        <v>80</v>
      </c>
      <c r="D39" s="125"/>
      <c r="E39" s="124"/>
      <c r="F39" s="127"/>
      <c r="G39" s="121" t="str">
        <f t="shared" si="0"/>
        <v/>
      </c>
      <c r="H39" s="128"/>
      <c r="I39" s="129"/>
      <c r="J39" s="122" t="str">
        <f t="shared" si="1"/>
        <v/>
      </c>
      <c r="K39" s="130"/>
      <c r="L39" s="129"/>
      <c r="M39" s="169"/>
      <c r="N39" s="170"/>
      <c r="O39" s="132"/>
      <c r="P39" s="133"/>
      <c r="Q39" s="94" t="str">
        <f>IF(H39="","",IF($C$5&lt;=44926,IF(H39="","",IF((K39-H39)=0,IF((L39-I39)=2400,VLOOKUP(C39,VerpflUebernacht!$A$5:$D$378,2,FALSE),IF((L39-I39)&gt;=800,VLOOKUP(C39,VerpflUebernacht!$A$5:$D$378,3,FALSE)*(1-(IF(M39="Ja",0.2)+IF(O39="Ja",0.4)+IF(P39="Ja",0.4))),"unter 8 Std.")),IF((K39-H39)=1,2*VLOOKUP(C39,VerpflUebernacht!$A$5:$D$378,3,FALSE)*(1-(IF(M39="Ja",0.2)+IF(O39="Ja",0.4)+IF(P39="Ja",0.4))),IF((K39-H39)=2,((2*VLOOKUP(C39,VerpflUebernacht!$A$5:$D$382,3,FALSE))+VLOOKUP(C39,VerpflUebernacht!$A$5:$D$382,2,FALSE))*(1-(IF(M39="Ja",0.2)+IF(O39="Ja",0.4)+IF(P39="Ja",0.4))),IF((K39-H39)&gt;=3,((K39-H39)*VLOOKUP(C39,VerpflUebernacht!$A$5:$D$382,2,FALSE)*(1-(IF(M39="Ja",0.2)+IF(O39="Ja",0.4)+IF(P39="Ja",0.4)))),"R"))))),IF($C$5=45291,IF(H39="","",IF((K39-H39)=0,IF((L39-I39)=2400,VLOOKUP(C39,VerpflUebernacht!$P$5:$S$377,2,FALSE),IF((L39-I39)&gt;=800,VLOOKUP(C39,VerpflUebernacht!$P$5:$S$377,3,FALSE)*(1-(IF(M39="Ja",0.2)+IF(O39="Ja",0.4)+IF(P39="Ja",0.4))),"unter 8 Std.")),IF((K39-H39)=1,2*VLOOKUP(C39,VerpflUebernacht!$P$5:$S$377,3,FALSE)*(1-(IF(M39="Ja",0.2)+IF(O39="Ja",0.4)+IF(P39="Ja",0.4))),IF((K39-H39)=2,((2*VLOOKUP(C39,VerpflUebernacht!$P$5:$S$381,3,FALSE))+VLOOKUP(C39,VerpflUebernacht!$P$5:$S$381,2,FALSE))*(1-(IF(M39="Ja",0.2)+IF(O39="Ja",0.4)+IF(P39="Ja",0.4))),IF((K39-H39)&gt;=3,((K39-H39)*VLOOKUP(C39,VerpflUebernacht!$P$5:$S$381,2,FALSE)*(1-(IF(M39="Ja",0.2)+IF(O39="Ja",0.4)+IF(P39="Ja",0.4)))),"R"))))),IF($C$5=45657,IF(H39="","",IF((K39-H39)=0,IF((L39-I39)=2400,VLOOKUP(C39,VerpflUebernacht!$U$5:$X$377,2,FALSE),IF((L39-I39)&gt;=800,VLOOKUP(C39,VerpflUebernacht!$U$5:$X$377,3,FALSE)*(1-(IF(M39="Ja",0.2)+IF(O39="Ja",0.4)+IF(P39="Ja",0.4))),"unter 8 Std.")),IF((K39-H39)=1,2*VLOOKUP(C39,VerpflUebernacht!$U$5:$X$377,3,FALSE)*(1-(IF(M39="Ja",0.2)+IF(O39="Ja",0.4)+IF(P39="Ja",0.4))),IF((K39-H39)=2,((2*VLOOKUP(C39,VerpflUebernacht!$U$5:$X$381,3,FALSE))+VLOOKUP(C39,VerpflUebernacht!$U$5:$X$381,2,FALSE))*(1-(IF(M39="Ja",0.2)+IF(O39="Ja",0.4)+IF(P39="Ja",0.4))),IF((K39-H39)&gt;=3,((K39-H39)*VLOOKUP(C39,VerpflUebernacht!$U$5:$X$381,2,FALSE)*(1-(IF(M39="Ja",0.2)+IF(O39="Ja",0.4)+IF(P39="Ja",0.4)))),"R"))))),IF($C$5=46022,IF(H39="","",IF((K39-H39)=0,IF((L39-I39)=2400,VLOOKUP(C39,VerpflUebernacht!$Z$5:$AC$377,2,FALSE),IF((L39-I39)&gt;=800,VLOOKUP(C39,VerpflUebernacht!$Z$5:$AC$377,3,FALSE)*(1-(IF(M39="Ja",0.2)+IF(O39="Ja",0.4)+IF(P39="Ja",0.4))),"unter 8 Std.")),IF((K39-H39)=1,2*VLOOKUP(C39,VerpflUebernacht!$Z$5:$AC$377,3,FALSE)*(1-(IF(M39="Ja",0.2)+IF(O39="Ja",0.4)+IF(P39="Ja",0.4))),IF((K39-H39)=2,((2*VLOOKUP(C39,VerpflUebernacht!$Z$5:$AC$381,3,FALSE))+VLOOKUP(C39,VerpflUebernacht!$Z$5:$AC$381,2,FALSE))*(1-(IF(M39="Ja",0.2)+IF(O39="Ja",0.4)+IF(P39="Ja",0.4))),IF((K39-H39)&gt;=3,((K39-H39)*VLOOKUP(C39,VerpflUebernacht!$Z$5:$AC$381,2,FALSE)*(1-(IF(M39="Ja",0.2)+IF(O39="Ja",0.4)+IF(P39="Ja",0.4)))),"R"))))),"unbekannt")))))</f>
        <v/>
      </c>
      <c r="R39" s="131"/>
      <c r="S39" s="134"/>
      <c r="T39" s="95" t="str">
        <f>IF(S39="","",IF(S39="Pkw",IF(R39&lt;=20,R39*VerpflUebernacht!$H$56*2,((R39-20)*VerpflUebernacht!$I$56*2)+(20*VerpflUebernacht!$H$56*2)),IF(S39="Motorrad",VerpflUebernacht!$H$57*R39*2,IF(S39="Fahrrad",VerpflUebernacht!$H$58*R39*2,"sep.Liste"))))</f>
        <v/>
      </c>
      <c r="U39" s="143"/>
      <c r="V39" s="96" t="str">
        <f>IFERROR(IF(U39="Pauschale",IF(K39-H39&gt;=1,VLOOKUP(C39,#REF!,4,FALSE)*(K39-H39),""),""),"")</f>
        <v/>
      </c>
      <c r="W39" s="132"/>
      <c r="X39" s="123" t="str">
        <f>IF(A39="","","lfd. Nr."&amp;A39&amp;"-"&amp;TEXT(Reisekosten!$H39,"t. MMM ")&amp;"-"&amp;D39)</f>
        <v/>
      </c>
    </row>
    <row r="40" spans="1:24" s="97" customFormat="1" ht="12.75">
      <c r="A40" s="119" t="str">
        <f>IF(H40&lt;&gt;"",MAX($A$13:A39)+1,"")</f>
        <v/>
      </c>
      <c r="B40" s="120" t="str">
        <f>IF(H40="","",IFERROR(IF(WEEKNUM(H40)=MAX($B$12:B39),"",WEEKNUM(H40)),""))</f>
        <v/>
      </c>
      <c r="C40" s="126" t="s">
        <v>80</v>
      </c>
      <c r="D40" s="125"/>
      <c r="E40" s="124"/>
      <c r="F40" s="127"/>
      <c r="G40" s="121" t="str">
        <f t="shared" si="0"/>
        <v/>
      </c>
      <c r="H40" s="128"/>
      <c r="I40" s="129"/>
      <c r="J40" s="122" t="str">
        <f t="shared" si="1"/>
        <v/>
      </c>
      <c r="K40" s="130"/>
      <c r="L40" s="129"/>
      <c r="M40" s="169"/>
      <c r="N40" s="170"/>
      <c r="O40" s="132"/>
      <c r="P40" s="133"/>
      <c r="Q40" s="94" t="str">
        <f>IF(H40="","",IF($C$5&lt;=44926,IF(H40="","",IF((K40-H40)=0,IF((L40-I40)=2400,VLOOKUP(C40,VerpflUebernacht!$A$5:$D$378,2,FALSE),IF((L40-I40)&gt;=800,VLOOKUP(C40,VerpflUebernacht!$A$5:$D$378,3,FALSE)*(1-(IF(M40="Ja",0.2)+IF(O40="Ja",0.4)+IF(P40="Ja",0.4))),"unter 8 Std.")),IF((K40-H40)=1,2*VLOOKUP(C40,VerpflUebernacht!$A$5:$D$378,3,FALSE)*(1-(IF(M40="Ja",0.2)+IF(O40="Ja",0.4)+IF(P40="Ja",0.4))),IF((K40-H40)=2,((2*VLOOKUP(C40,VerpflUebernacht!$A$5:$D$382,3,FALSE))+VLOOKUP(C40,VerpflUebernacht!$A$5:$D$382,2,FALSE))*(1-(IF(M40="Ja",0.2)+IF(O40="Ja",0.4)+IF(P40="Ja",0.4))),IF((K40-H40)&gt;=3,((K40-H40)*VLOOKUP(C40,VerpflUebernacht!$A$5:$D$382,2,FALSE)*(1-(IF(M40="Ja",0.2)+IF(O40="Ja",0.4)+IF(P40="Ja",0.4)))),"R"))))),IF($C$5=45291,IF(H40="","",IF((K40-H40)=0,IF((L40-I40)=2400,VLOOKUP(C40,VerpflUebernacht!$P$5:$S$377,2,FALSE),IF((L40-I40)&gt;=800,VLOOKUP(C40,VerpflUebernacht!$P$5:$S$377,3,FALSE)*(1-(IF(M40="Ja",0.2)+IF(O40="Ja",0.4)+IF(P40="Ja",0.4))),"unter 8 Std.")),IF((K40-H40)=1,2*VLOOKUP(C40,VerpflUebernacht!$P$5:$S$377,3,FALSE)*(1-(IF(M40="Ja",0.2)+IF(O40="Ja",0.4)+IF(P40="Ja",0.4))),IF((K40-H40)=2,((2*VLOOKUP(C40,VerpflUebernacht!$P$5:$S$381,3,FALSE))+VLOOKUP(C40,VerpflUebernacht!$P$5:$S$381,2,FALSE))*(1-(IF(M40="Ja",0.2)+IF(O40="Ja",0.4)+IF(P40="Ja",0.4))),IF((K40-H40)&gt;=3,((K40-H40)*VLOOKUP(C40,VerpflUebernacht!$P$5:$S$381,2,FALSE)*(1-(IF(M40="Ja",0.2)+IF(O40="Ja",0.4)+IF(P40="Ja",0.4)))),"R"))))),IF($C$5=45657,IF(H40="","",IF((K40-H40)=0,IF((L40-I40)=2400,VLOOKUP(C40,VerpflUebernacht!$U$5:$X$377,2,FALSE),IF((L40-I40)&gt;=800,VLOOKUP(C40,VerpflUebernacht!$U$5:$X$377,3,FALSE)*(1-(IF(M40="Ja",0.2)+IF(O40="Ja",0.4)+IF(P40="Ja",0.4))),"unter 8 Std.")),IF((K40-H40)=1,2*VLOOKUP(C40,VerpflUebernacht!$U$5:$X$377,3,FALSE)*(1-(IF(M40="Ja",0.2)+IF(O40="Ja",0.4)+IF(P40="Ja",0.4))),IF((K40-H40)=2,((2*VLOOKUP(C40,VerpflUebernacht!$U$5:$X$381,3,FALSE))+VLOOKUP(C40,VerpflUebernacht!$U$5:$X$381,2,FALSE))*(1-(IF(M40="Ja",0.2)+IF(O40="Ja",0.4)+IF(P40="Ja",0.4))),IF((K40-H40)&gt;=3,((K40-H40)*VLOOKUP(C40,VerpflUebernacht!$U$5:$X$381,2,FALSE)*(1-(IF(M40="Ja",0.2)+IF(O40="Ja",0.4)+IF(P40="Ja",0.4)))),"R"))))),IF($C$5=46022,IF(H40="","",IF((K40-H40)=0,IF((L40-I40)=2400,VLOOKUP(C40,VerpflUebernacht!$Z$5:$AC$377,2,FALSE),IF((L40-I40)&gt;=800,VLOOKUP(C40,VerpflUebernacht!$Z$5:$AC$377,3,FALSE)*(1-(IF(M40="Ja",0.2)+IF(O40="Ja",0.4)+IF(P40="Ja",0.4))),"unter 8 Std.")),IF((K40-H40)=1,2*VLOOKUP(C40,VerpflUebernacht!$Z$5:$AC$377,3,FALSE)*(1-(IF(M40="Ja",0.2)+IF(O40="Ja",0.4)+IF(P40="Ja",0.4))),IF((K40-H40)=2,((2*VLOOKUP(C40,VerpflUebernacht!$Z$5:$AC$381,3,FALSE))+VLOOKUP(C40,VerpflUebernacht!$Z$5:$AC$381,2,FALSE))*(1-(IF(M40="Ja",0.2)+IF(O40="Ja",0.4)+IF(P40="Ja",0.4))),IF((K40-H40)&gt;=3,((K40-H40)*VLOOKUP(C40,VerpflUebernacht!$Z$5:$AC$381,2,FALSE)*(1-(IF(M40="Ja",0.2)+IF(O40="Ja",0.4)+IF(P40="Ja",0.4)))),"R"))))),"unbekannt")))))</f>
        <v/>
      </c>
      <c r="R40" s="131"/>
      <c r="S40" s="134"/>
      <c r="T40" s="95" t="str">
        <f>IF(S40="","",IF(S40="Pkw",IF(R40&lt;=20,R40*VerpflUebernacht!$H$56*2,((R40-20)*VerpflUebernacht!$I$56*2)+(20*VerpflUebernacht!$H$56*2)),IF(S40="Motorrad",VerpflUebernacht!$H$57*R40*2,IF(S40="Fahrrad",VerpflUebernacht!$H$58*R40*2,"sep.Liste"))))</f>
        <v/>
      </c>
      <c r="U40" s="143"/>
      <c r="V40" s="96" t="str">
        <f>IFERROR(IF(U40="Pauschale",IF(K40-H40&gt;=1,VLOOKUP(C40,#REF!,4,FALSE)*(K40-H40),""),""),"")</f>
        <v/>
      </c>
      <c r="W40" s="132"/>
      <c r="X40" s="123" t="str">
        <f>IF(A40="","","lfd. Nr."&amp;A40&amp;"-"&amp;TEXT(Reisekosten!$H40,"t. MMM ")&amp;"-"&amp;D40)</f>
        <v/>
      </c>
    </row>
    <row r="41" spans="1:24" s="97" customFormat="1" ht="12.75">
      <c r="A41" s="119" t="str">
        <f>IF(H41&lt;&gt;"",MAX($A$13:A40)+1,"")</f>
        <v/>
      </c>
      <c r="B41" s="120" t="str">
        <f>IF(H41="","",IFERROR(IF(WEEKNUM(H41)=MAX($B$12:B40),"",WEEKNUM(H41)),""))</f>
        <v/>
      </c>
      <c r="C41" s="126" t="s">
        <v>80</v>
      </c>
      <c r="D41" s="125"/>
      <c r="E41" s="124"/>
      <c r="F41" s="127"/>
      <c r="G41" s="121" t="str">
        <f t="shared" si="0"/>
        <v/>
      </c>
      <c r="H41" s="128"/>
      <c r="I41" s="129"/>
      <c r="J41" s="122" t="str">
        <f t="shared" si="1"/>
        <v/>
      </c>
      <c r="K41" s="130"/>
      <c r="L41" s="129"/>
      <c r="M41" s="169"/>
      <c r="N41" s="170"/>
      <c r="O41" s="132"/>
      <c r="P41" s="133"/>
      <c r="Q41" s="94" t="str">
        <f>IF(H41="","",IF($C$5&lt;=44926,IF(H41="","",IF((K41-H41)=0,IF((L41-I41)=2400,VLOOKUP(C41,VerpflUebernacht!$A$5:$D$378,2,FALSE),IF((L41-I41)&gt;=800,VLOOKUP(C41,VerpflUebernacht!$A$5:$D$378,3,FALSE)*(1-(IF(M41="Ja",0.2)+IF(O41="Ja",0.4)+IF(P41="Ja",0.4))),"unter 8 Std.")),IF((K41-H41)=1,2*VLOOKUP(C41,VerpflUebernacht!$A$5:$D$378,3,FALSE)*(1-(IF(M41="Ja",0.2)+IF(O41="Ja",0.4)+IF(P41="Ja",0.4))),IF((K41-H41)=2,((2*VLOOKUP(C41,VerpflUebernacht!$A$5:$D$382,3,FALSE))+VLOOKUP(C41,VerpflUebernacht!$A$5:$D$382,2,FALSE))*(1-(IF(M41="Ja",0.2)+IF(O41="Ja",0.4)+IF(P41="Ja",0.4))),IF((K41-H41)&gt;=3,((K41-H41)*VLOOKUP(C41,VerpflUebernacht!$A$5:$D$382,2,FALSE)*(1-(IF(M41="Ja",0.2)+IF(O41="Ja",0.4)+IF(P41="Ja",0.4)))),"R"))))),IF($C$5=45291,IF(H41="","",IF((K41-H41)=0,IF((L41-I41)=2400,VLOOKUP(C41,VerpflUebernacht!$P$5:$S$377,2,FALSE),IF((L41-I41)&gt;=800,VLOOKUP(C41,VerpflUebernacht!$P$5:$S$377,3,FALSE)*(1-(IF(M41="Ja",0.2)+IF(O41="Ja",0.4)+IF(P41="Ja",0.4))),"unter 8 Std.")),IF((K41-H41)=1,2*VLOOKUP(C41,VerpflUebernacht!$P$5:$S$377,3,FALSE)*(1-(IF(M41="Ja",0.2)+IF(O41="Ja",0.4)+IF(P41="Ja",0.4))),IF((K41-H41)=2,((2*VLOOKUP(C41,VerpflUebernacht!$P$5:$S$381,3,FALSE))+VLOOKUP(C41,VerpflUebernacht!$P$5:$S$381,2,FALSE))*(1-(IF(M41="Ja",0.2)+IF(O41="Ja",0.4)+IF(P41="Ja",0.4))),IF((K41-H41)&gt;=3,((K41-H41)*VLOOKUP(C41,VerpflUebernacht!$P$5:$S$381,2,FALSE)*(1-(IF(M41="Ja",0.2)+IF(O41="Ja",0.4)+IF(P41="Ja",0.4)))),"R"))))),IF($C$5=45657,IF(H41="","",IF((K41-H41)=0,IF((L41-I41)=2400,VLOOKUP(C41,VerpflUebernacht!$U$5:$X$377,2,FALSE),IF((L41-I41)&gt;=800,VLOOKUP(C41,VerpflUebernacht!$U$5:$X$377,3,FALSE)*(1-(IF(M41="Ja",0.2)+IF(O41="Ja",0.4)+IF(P41="Ja",0.4))),"unter 8 Std.")),IF((K41-H41)=1,2*VLOOKUP(C41,VerpflUebernacht!$U$5:$X$377,3,FALSE)*(1-(IF(M41="Ja",0.2)+IF(O41="Ja",0.4)+IF(P41="Ja",0.4))),IF((K41-H41)=2,((2*VLOOKUP(C41,VerpflUebernacht!$U$5:$X$381,3,FALSE))+VLOOKUP(C41,VerpflUebernacht!$U$5:$X$381,2,FALSE))*(1-(IF(M41="Ja",0.2)+IF(O41="Ja",0.4)+IF(P41="Ja",0.4))),IF((K41-H41)&gt;=3,((K41-H41)*VLOOKUP(C41,VerpflUebernacht!$U$5:$X$381,2,FALSE)*(1-(IF(M41="Ja",0.2)+IF(O41="Ja",0.4)+IF(P41="Ja",0.4)))),"R"))))),IF($C$5=46022,IF(H41="","",IF((K41-H41)=0,IF((L41-I41)=2400,VLOOKUP(C41,VerpflUebernacht!$Z$5:$AC$377,2,FALSE),IF((L41-I41)&gt;=800,VLOOKUP(C41,VerpflUebernacht!$Z$5:$AC$377,3,FALSE)*(1-(IF(M41="Ja",0.2)+IF(O41="Ja",0.4)+IF(P41="Ja",0.4))),"unter 8 Std.")),IF((K41-H41)=1,2*VLOOKUP(C41,VerpflUebernacht!$Z$5:$AC$377,3,FALSE)*(1-(IF(M41="Ja",0.2)+IF(O41="Ja",0.4)+IF(P41="Ja",0.4))),IF((K41-H41)=2,((2*VLOOKUP(C41,VerpflUebernacht!$Z$5:$AC$381,3,FALSE))+VLOOKUP(C41,VerpflUebernacht!$Z$5:$AC$381,2,FALSE))*(1-(IF(M41="Ja",0.2)+IF(O41="Ja",0.4)+IF(P41="Ja",0.4))),IF((K41-H41)&gt;=3,((K41-H41)*VLOOKUP(C41,VerpflUebernacht!$Z$5:$AC$381,2,FALSE)*(1-(IF(M41="Ja",0.2)+IF(O41="Ja",0.4)+IF(P41="Ja",0.4)))),"R"))))),"unbekannt")))))</f>
        <v/>
      </c>
      <c r="R41" s="131"/>
      <c r="S41" s="134"/>
      <c r="T41" s="95" t="str">
        <f>IF(S41="","",IF(S41="Pkw",IF(R41&lt;=20,R41*VerpflUebernacht!$H$56*2,((R41-20)*VerpflUebernacht!$I$56*2)+(20*VerpflUebernacht!$H$56*2)),IF(S41="Motorrad",VerpflUebernacht!$H$57*R41*2,IF(S41="Fahrrad",VerpflUebernacht!$H$58*R41*2,"sep.Liste"))))</f>
        <v/>
      </c>
      <c r="U41" s="143"/>
      <c r="V41" s="96" t="str">
        <f>IFERROR(IF(U41="Pauschale",IF(K41-H41&gt;=1,VLOOKUP(C41,#REF!,4,FALSE)*(K41-H41),""),""),"")</f>
        <v/>
      </c>
      <c r="W41" s="132"/>
      <c r="X41" s="123" t="str">
        <f>IF(A41="","","lfd. Nr."&amp;A41&amp;"-"&amp;TEXT(Reisekosten!$H41,"t. MMM ")&amp;"-"&amp;D41)</f>
        <v/>
      </c>
    </row>
    <row r="42" spans="1:24" s="97" customFormat="1" ht="12.75">
      <c r="A42" s="119" t="str">
        <f>IF(H42&lt;&gt;"",MAX($A$13:A41)+1,"")</f>
        <v/>
      </c>
      <c r="B42" s="120" t="str">
        <f>IF(H42="","",IFERROR(IF(WEEKNUM(H42)=MAX($B$12:B41),"",WEEKNUM(H42)),""))</f>
        <v/>
      </c>
      <c r="C42" s="126" t="s">
        <v>80</v>
      </c>
      <c r="D42" s="125"/>
      <c r="E42" s="124"/>
      <c r="F42" s="127"/>
      <c r="G42" s="121" t="str">
        <f t="shared" si="0"/>
        <v/>
      </c>
      <c r="H42" s="128"/>
      <c r="I42" s="129"/>
      <c r="J42" s="122" t="str">
        <f t="shared" si="1"/>
        <v/>
      </c>
      <c r="K42" s="130"/>
      <c r="L42" s="129"/>
      <c r="M42" s="169"/>
      <c r="N42" s="170"/>
      <c r="O42" s="132"/>
      <c r="P42" s="133"/>
      <c r="Q42" s="94" t="str">
        <f>IF(H42="","",IF($C$5&lt;=44926,IF(H42="","",IF((K42-H42)=0,IF((L42-I42)=2400,VLOOKUP(C42,VerpflUebernacht!$A$5:$D$378,2,FALSE),IF((L42-I42)&gt;=800,VLOOKUP(C42,VerpflUebernacht!$A$5:$D$378,3,FALSE)*(1-(IF(M42="Ja",0.2)+IF(O42="Ja",0.4)+IF(P42="Ja",0.4))),"unter 8 Std.")),IF((K42-H42)=1,2*VLOOKUP(C42,VerpflUebernacht!$A$5:$D$378,3,FALSE)*(1-(IF(M42="Ja",0.2)+IF(O42="Ja",0.4)+IF(P42="Ja",0.4))),IF((K42-H42)=2,((2*VLOOKUP(C42,VerpflUebernacht!$A$5:$D$382,3,FALSE))+VLOOKUP(C42,VerpflUebernacht!$A$5:$D$382,2,FALSE))*(1-(IF(M42="Ja",0.2)+IF(O42="Ja",0.4)+IF(P42="Ja",0.4))),IF((K42-H42)&gt;=3,((K42-H42)*VLOOKUP(C42,VerpflUebernacht!$A$5:$D$382,2,FALSE)*(1-(IF(M42="Ja",0.2)+IF(O42="Ja",0.4)+IF(P42="Ja",0.4)))),"R"))))),IF($C$5=45291,IF(H42="","",IF((K42-H42)=0,IF((L42-I42)=2400,VLOOKUP(C42,VerpflUebernacht!$P$5:$S$377,2,FALSE),IF((L42-I42)&gt;=800,VLOOKUP(C42,VerpflUebernacht!$P$5:$S$377,3,FALSE)*(1-(IF(M42="Ja",0.2)+IF(O42="Ja",0.4)+IF(P42="Ja",0.4))),"unter 8 Std.")),IF((K42-H42)=1,2*VLOOKUP(C42,VerpflUebernacht!$P$5:$S$377,3,FALSE)*(1-(IF(M42="Ja",0.2)+IF(O42="Ja",0.4)+IF(P42="Ja",0.4))),IF((K42-H42)=2,((2*VLOOKUP(C42,VerpflUebernacht!$P$5:$S$381,3,FALSE))+VLOOKUP(C42,VerpflUebernacht!$P$5:$S$381,2,FALSE))*(1-(IF(M42="Ja",0.2)+IF(O42="Ja",0.4)+IF(P42="Ja",0.4))),IF((K42-H42)&gt;=3,((K42-H42)*VLOOKUP(C42,VerpflUebernacht!$P$5:$S$381,2,FALSE)*(1-(IF(M42="Ja",0.2)+IF(O42="Ja",0.4)+IF(P42="Ja",0.4)))),"R"))))),IF($C$5=45657,IF(H42="","",IF((K42-H42)=0,IF((L42-I42)=2400,VLOOKUP(C42,VerpflUebernacht!$U$5:$X$377,2,FALSE),IF((L42-I42)&gt;=800,VLOOKUP(C42,VerpflUebernacht!$U$5:$X$377,3,FALSE)*(1-(IF(M42="Ja",0.2)+IF(O42="Ja",0.4)+IF(P42="Ja",0.4))),"unter 8 Std.")),IF((K42-H42)=1,2*VLOOKUP(C42,VerpflUebernacht!$U$5:$X$377,3,FALSE)*(1-(IF(M42="Ja",0.2)+IF(O42="Ja",0.4)+IF(P42="Ja",0.4))),IF((K42-H42)=2,((2*VLOOKUP(C42,VerpflUebernacht!$U$5:$X$381,3,FALSE))+VLOOKUP(C42,VerpflUebernacht!$U$5:$X$381,2,FALSE))*(1-(IF(M42="Ja",0.2)+IF(O42="Ja",0.4)+IF(P42="Ja",0.4))),IF((K42-H42)&gt;=3,((K42-H42)*VLOOKUP(C42,VerpflUebernacht!$U$5:$X$381,2,FALSE)*(1-(IF(M42="Ja",0.2)+IF(O42="Ja",0.4)+IF(P42="Ja",0.4)))),"R"))))),IF($C$5=46022,IF(H42="","",IF((K42-H42)=0,IF((L42-I42)=2400,VLOOKUP(C42,VerpflUebernacht!$Z$5:$AC$377,2,FALSE),IF((L42-I42)&gt;=800,VLOOKUP(C42,VerpflUebernacht!$Z$5:$AC$377,3,FALSE)*(1-(IF(M42="Ja",0.2)+IF(O42="Ja",0.4)+IF(P42="Ja",0.4))),"unter 8 Std.")),IF((K42-H42)=1,2*VLOOKUP(C42,VerpflUebernacht!$Z$5:$AC$377,3,FALSE)*(1-(IF(M42="Ja",0.2)+IF(O42="Ja",0.4)+IF(P42="Ja",0.4))),IF((K42-H42)=2,((2*VLOOKUP(C42,VerpflUebernacht!$Z$5:$AC$381,3,FALSE))+VLOOKUP(C42,VerpflUebernacht!$Z$5:$AC$381,2,FALSE))*(1-(IF(M42="Ja",0.2)+IF(O42="Ja",0.4)+IF(P42="Ja",0.4))),IF((K42-H42)&gt;=3,((K42-H42)*VLOOKUP(C42,VerpflUebernacht!$Z$5:$AC$381,2,FALSE)*(1-(IF(M42="Ja",0.2)+IF(O42="Ja",0.4)+IF(P42="Ja",0.4)))),"R"))))),"unbekannt")))))</f>
        <v/>
      </c>
      <c r="R42" s="131"/>
      <c r="S42" s="134"/>
      <c r="T42" s="95" t="str">
        <f>IF(S42="","",IF(S42="Pkw",IF(R42&lt;=20,R42*VerpflUebernacht!$H$56*2,((R42-20)*VerpflUebernacht!$I$56*2)+(20*VerpflUebernacht!$H$56*2)),IF(S42="Motorrad",VerpflUebernacht!$H$57*R42*2,IF(S42="Fahrrad",VerpflUebernacht!$H$58*R42*2,"sep.Liste"))))</f>
        <v/>
      </c>
      <c r="U42" s="143"/>
      <c r="V42" s="96" t="str">
        <f>IFERROR(IF(U42="Pauschale",IF(K42-H42&gt;=1,VLOOKUP(C42,#REF!,4,FALSE)*(K42-H42),""),""),"")</f>
        <v/>
      </c>
      <c r="W42" s="132"/>
      <c r="X42" s="123" t="str">
        <f>IF(A42="","","lfd. Nr."&amp;A42&amp;"-"&amp;TEXT(Reisekosten!$H42,"t. MMM ")&amp;"-"&amp;D42)</f>
        <v/>
      </c>
    </row>
    <row r="43" spans="1:24" s="97" customFormat="1" ht="12.75">
      <c r="A43" s="119" t="str">
        <f>IF(H43&lt;&gt;"",MAX($A$13:A42)+1,"")</f>
        <v/>
      </c>
      <c r="B43" s="120" t="str">
        <f>IF(H43="","",IFERROR(IF(WEEKNUM(H43)=MAX($B$12:B42),"",WEEKNUM(H43)),""))</f>
        <v/>
      </c>
      <c r="C43" s="126" t="s">
        <v>80</v>
      </c>
      <c r="D43" s="125"/>
      <c r="E43" s="124"/>
      <c r="F43" s="127"/>
      <c r="G43" s="121" t="str">
        <f t="shared" si="0"/>
        <v/>
      </c>
      <c r="H43" s="128"/>
      <c r="I43" s="129"/>
      <c r="J43" s="122" t="str">
        <f t="shared" si="1"/>
        <v/>
      </c>
      <c r="K43" s="130"/>
      <c r="L43" s="129"/>
      <c r="M43" s="169"/>
      <c r="N43" s="170"/>
      <c r="O43" s="132"/>
      <c r="P43" s="133"/>
      <c r="Q43" s="94" t="str">
        <f>IF(H43="","",IF($C$5&lt;=44926,IF(H43="","",IF((K43-H43)=0,IF((L43-I43)=2400,VLOOKUP(C43,VerpflUebernacht!$A$5:$D$378,2,FALSE),IF((L43-I43)&gt;=800,VLOOKUP(C43,VerpflUebernacht!$A$5:$D$378,3,FALSE)*(1-(IF(M43="Ja",0.2)+IF(O43="Ja",0.4)+IF(P43="Ja",0.4))),"unter 8 Std.")),IF((K43-H43)=1,2*VLOOKUP(C43,VerpflUebernacht!$A$5:$D$378,3,FALSE)*(1-(IF(M43="Ja",0.2)+IF(O43="Ja",0.4)+IF(P43="Ja",0.4))),IF((K43-H43)=2,((2*VLOOKUP(C43,VerpflUebernacht!$A$5:$D$382,3,FALSE))+VLOOKUP(C43,VerpflUebernacht!$A$5:$D$382,2,FALSE))*(1-(IF(M43="Ja",0.2)+IF(O43="Ja",0.4)+IF(P43="Ja",0.4))),IF((K43-H43)&gt;=3,((K43-H43)*VLOOKUP(C43,VerpflUebernacht!$A$5:$D$382,2,FALSE)*(1-(IF(M43="Ja",0.2)+IF(O43="Ja",0.4)+IF(P43="Ja",0.4)))),"R"))))),IF($C$5=45291,IF(H43="","",IF((K43-H43)=0,IF((L43-I43)=2400,VLOOKUP(C43,VerpflUebernacht!$P$5:$S$377,2,FALSE),IF((L43-I43)&gt;=800,VLOOKUP(C43,VerpflUebernacht!$P$5:$S$377,3,FALSE)*(1-(IF(M43="Ja",0.2)+IF(O43="Ja",0.4)+IF(P43="Ja",0.4))),"unter 8 Std.")),IF((K43-H43)=1,2*VLOOKUP(C43,VerpflUebernacht!$P$5:$S$377,3,FALSE)*(1-(IF(M43="Ja",0.2)+IF(O43="Ja",0.4)+IF(P43="Ja",0.4))),IF((K43-H43)=2,((2*VLOOKUP(C43,VerpflUebernacht!$P$5:$S$381,3,FALSE))+VLOOKUP(C43,VerpflUebernacht!$P$5:$S$381,2,FALSE))*(1-(IF(M43="Ja",0.2)+IF(O43="Ja",0.4)+IF(P43="Ja",0.4))),IF((K43-H43)&gt;=3,((K43-H43)*VLOOKUP(C43,VerpflUebernacht!$P$5:$S$381,2,FALSE)*(1-(IF(M43="Ja",0.2)+IF(O43="Ja",0.4)+IF(P43="Ja",0.4)))),"R"))))),IF($C$5=45657,IF(H43="","",IF((K43-H43)=0,IF((L43-I43)=2400,VLOOKUP(C43,VerpflUebernacht!$U$5:$X$377,2,FALSE),IF((L43-I43)&gt;=800,VLOOKUP(C43,VerpflUebernacht!$U$5:$X$377,3,FALSE)*(1-(IF(M43="Ja",0.2)+IF(O43="Ja",0.4)+IF(P43="Ja",0.4))),"unter 8 Std.")),IF((K43-H43)=1,2*VLOOKUP(C43,VerpflUebernacht!$U$5:$X$377,3,FALSE)*(1-(IF(M43="Ja",0.2)+IF(O43="Ja",0.4)+IF(P43="Ja",0.4))),IF((K43-H43)=2,((2*VLOOKUP(C43,VerpflUebernacht!$U$5:$X$381,3,FALSE))+VLOOKUP(C43,VerpflUebernacht!$U$5:$X$381,2,FALSE))*(1-(IF(M43="Ja",0.2)+IF(O43="Ja",0.4)+IF(P43="Ja",0.4))),IF((K43-H43)&gt;=3,((K43-H43)*VLOOKUP(C43,VerpflUebernacht!$U$5:$X$381,2,FALSE)*(1-(IF(M43="Ja",0.2)+IF(O43="Ja",0.4)+IF(P43="Ja",0.4)))),"R"))))),IF($C$5=46022,IF(H43="","",IF((K43-H43)=0,IF((L43-I43)=2400,VLOOKUP(C43,VerpflUebernacht!$Z$5:$AC$377,2,FALSE),IF((L43-I43)&gt;=800,VLOOKUP(C43,VerpflUebernacht!$Z$5:$AC$377,3,FALSE)*(1-(IF(M43="Ja",0.2)+IF(O43="Ja",0.4)+IF(P43="Ja",0.4))),"unter 8 Std.")),IF((K43-H43)=1,2*VLOOKUP(C43,VerpflUebernacht!$Z$5:$AC$377,3,FALSE)*(1-(IF(M43="Ja",0.2)+IF(O43="Ja",0.4)+IF(P43="Ja",0.4))),IF((K43-H43)=2,((2*VLOOKUP(C43,VerpflUebernacht!$Z$5:$AC$381,3,FALSE))+VLOOKUP(C43,VerpflUebernacht!$Z$5:$AC$381,2,FALSE))*(1-(IF(M43="Ja",0.2)+IF(O43="Ja",0.4)+IF(P43="Ja",0.4))),IF((K43-H43)&gt;=3,((K43-H43)*VLOOKUP(C43,VerpflUebernacht!$Z$5:$AC$381,2,FALSE)*(1-(IF(M43="Ja",0.2)+IF(O43="Ja",0.4)+IF(P43="Ja",0.4)))),"R"))))),"unbekannt")))))</f>
        <v/>
      </c>
      <c r="R43" s="131"/>
      <c r="S43" s="134"/>
      <c r="T43" s="95" t="str">
        <f>IF(S43="","",IF(S43="Pkw",IF(R43&lt;=20,R43*VerpflUebernacht!$H$56*2,((R43-20)*VerpflUebernacht!$I$56*2)+(20*VerpflUebernacht!$H$56*2)),IF(S43="Motorrad",VerpflUebernacht!$H$57*R43*2,IF(S43="Fahrrad",VerpflUebernacht!$H$58*R43*2,"sep.Liste"))))</f>
        <v/>
      </c>
      <c r="U43" s="143"/>
      <c r="V43" s="96" t="str">
        <f>IFERROR(IF(U43="Pauschale",IF(K43-H43&gt;=1,VLOOKUP(C43,#REF!,4,FALSE)*(K43-H43),""),""),"")</f>
        <v/>
      </c>
      <c r="W43" s="132"/>
      <c r="X43" s="123" t="str">
        <f>IF(A43="","","lfd. Nr."&amp;A43&amp;"-"&amp;TEXT(Reisekosten!$H43,"t. MMM ")&amp;"-"&amp;D43)</f>
        <v/>
      </c>
    </row>
    <row r="44" spans="1:24" s="97" customFormat="1" ht="12.75">
      <c r="A44" s="119" t="str">
        <f>IF(H44&lt;&gt;"",MAX($A$13:A43)+1,"")</f>
        <v/>
      </c>
      <c r="B44" s="120" t="str">
        <f>IF(H44="","",IFERROR(IF(WEEKNUM(H44)=MAX($B$12:B43),"",WEEKNUM(H44)),""))</f>
        <v/>
      </c>
      <c r="C44" s="126" t="s">
        <v>80</v>
      </c>
      <c r="D44" s="125"/>
      <c r="E44" s="124"/>
      <c r="F44" s="127"/>
      <c r="G44" s="121" t="str">
        <f t="shared" si="0"/>
        <v/>
      </c>
      <c r="H44" s="128"/>
      <c r="I44" s="129"/>
      <c r="J44" s="122" t="str">
        <f t="shared" si="1"/>
        <v/>
      </c>
      <c r="K44" s="130"/>
      <c r="L44" s="129"/>
      <c r="M44" s="169"/>
      <c r="N44" s="170"/>
      <c r="O44" s="132"/>
      <c r="P44" s="133"/>
      <c r="Q44" s="94" t="str">
        <f>IF(H44="","",IF($C$5&lt;=44926,IF(H44="","",IF((K44-H44)=0,IF((L44-I44)=2400,VLOOKUP(C44,VerpflUebernacht!$A$5:$D$378,2,FALSE),IF((L44-I44)&gt;=800,VLOOKUP(C44,VerpflUebernacht!$A$5:$D$378,3,FALSE)*(1-(IF(M44="Ja",0.2)+IF(O44="Ja",0.4)+IF(P44="Ja",0.4))),"unter 8 Std.")),IF((K44-H44)=1,2*VLOOKUP(C44,VerpflUebernacht!$A$5:$D$378,3,FALSE)*(1-(IF(M44="Ja",0.2)+IF(O44="Ja",0.4)+IF(P44="Ja",0.4))),IF((K44-H44)=2,((2*VLOOKUP(C44,VerpflUebernacht!$A$5:$D$382,3,FALSE))+VLOOKUP(C44,VerpflUebernacht!$A$5:$D$382,2,FALSE))*(1-(IF(M44="Ja",0.2)+IF(O44="Ja",0.4)+IF(P44="Ja",0.4))),IF((K44-H44)&gt;=3,((K44-H44)*VLOOKUP(C44,VerpflUebernacht!$A$5:$D$382,2,FALSE)*(1-(IF(M44="Ja",0.2)+IF(O44="Ja",0.4)+IF(P44="Ja",0.4)))),"R"))))),IF($C$5=45291,IF(H44="","",IF((K44-H44)=0,IF((L44-I44)=2400,VLOOKUP(C44,VerpflUebernacht!$P$5:$S$377,2,FALSE),IF((L44-I44)&gt;=800,VLOOKUP(C44,VerpflUebernacht!$P$5:$S$377,3,FALSE)*(1-(IF(M44="Ja",0.2)+IF(O44="Ja",0.4)+IF(P44="Ja",0.4))),"unter 8 Std.")),IF((K44-H44)=1,2*VLOOKUP(C44,VerpflUebernacht!$P$5:$S$377,3,FALSE)*(1-(IF(M44="Ja",0.2)+IF(O44="Ja",0.4)+IF(P44="Ja",0.4))),IF((K44-H44)=2,((2*VLOOKUP(C44,VerpflUebernacht!$P$5:$S$381,3,FALSE))+VLOOKUP(C44,VerpflUebernacht!$P$5:$S$381,2,FALSE))*(1-(IF(M44="Ja",0.2)+IF(O44="Ja",0.4)+IF(P44="Ja",0.4))),IF((K44-H44)&gt;=3,((K44-H44)*VLOOKUP(C44,VerpflUebernacht!$P$5:$S$381,2,FALSE)*(1-(IF(M44="Ja",0.2)+IF(O44="Ja",0.4)+IF(P44="Ja",0.4)))),"R"))))),IF($C$5=45657,IF(H44="","",IF((K44-H44)=0,IF((L44-I44)=2400,VLOOKUP(C44,VerpflUebernacht!$U$5:$X$377,2,FALSE),IF((L44-I44)&gt;=800,VLOOKUP(C44,VerpflUebernacht!$U$5:$X$377,3,FALSE)*(1-(IF(M44="Ja",0.2)+IF(O44="Ja",0.4)+IF(P44="Ja",0.4))),"unter 8 Std.")),IF((K44-H44)=1,2*VLOOKUP(C44,VerpflUebernacht!$U$5:$X$377,3,FALSE)*(1-(IF(M44="Ja",0.2)+IF(O44="Ja",0.4)+IF(P44="Ja",0.4))),IF((K44-H44)=2,((2*VLOOKUP(C44,VerpflUebernacht!$U$5:$X$381,3,FALSE))+VLOOKUP(C44,VerpflUebernacht!$U$5:$X$381,2,FALSE))*(1-(IF(M44="Ja",0.2)+IF(O44="Ja",0.4)+IF(P44="Ja",0.4))),IF((K44-H44)&gt;=3,((K44-H44)*VLOOKUP(C44,VerpflUebernacht!$U$5:$X$381,2,FALSE)*(1-(IF(M44="Ja",0.2)+IF(O44="Ja",0.4)+IF(P44="Ja",0.4)))),"R"))))),IF($C$5=46022,IF(H44="","",IF((K44-H44)=0,IF((L44-I44)=2400,VLOOKUP(C44,VerpflUebernacht!$Z$5:$AC$377,2,FALSE),IF((L44-I44)&gt;=800,VLOOKUP(C44,VerpflUebernacht!$Z$5:$AC$377,3,FALSE)*(1-(IF(M44="Ja",0.2)+IF(O44="Ja",0.4)+IF(P44="Ja",0.4))),"unter 8 Std.")),IF((K44-H44)=1,2*VLOOKUP(C44,VerpflUebernacht!$Z$5:$AC$377,3,FALSE)*(1-(IF(M44="Ja",0.2)+IF(O44="Ja",0.4)+IF(P44="Ja",0.4))),IF((K44-H44)=2,((2*VLOOKUP(C44,VerpflUebernacht!$Z$5:$AC$381,3,FALSE))+VLOOKUP(C44,VerpflUebernacht!$Z$5:$AC$381,2,FALSE))*(1-(IF(M44="Ja",0.2)+IF(O44="Ja",0.4)+IF(P44="Ja",0.4))),IF((K44-H44)&gt;=3,((K44-H44)*VLOOKUP(C44,VerpflUebernacht!$Z$5:$AC$381,2,FALSE)*(1-(IF(M44="Ja",0.2)+IF(O44="Ja",0.4)+IF(P44="Ja",0.4)))),"R"))))),"unbekannt")))))</f>
        <v/>
      </c>
      <c r="R44" s="131"/>
      <c r="S44" s="134"/>
      <c r="T44" s="95" t="str">
        <f>IF(S44="","",IF(S44="Pkw",IF(R44&lt;=20,R44*VerpflUebernacht!$H$56*2,((R44-20)*VerpflUebernacht!$I$56*2)+(20*VerpflUebernacht!$H$56*2)),IF(S44="Motorrad",VerpflUebernacht!$H$57*R44*2,IF(S44="Fahrrad",VerpflUebernacht!$H$58*R44*2,"sep.Liste"))))</f>
        <v/>
      </c>
      <c r="U44" s="143"/>
      <c r="V44" s="96" t="str">
        <f>IFERROR(IF(U44="Pauschale",IF(K44-H44&gt;=1,VLOOKUP(C44,#REF!,4,FALSE)*(K44-H44),""),""),"")</f>
        <v/>
      </c>
      <c r="W44" s="132"/>
      <c r="X44" s="123" t="str">
        <f>IF(A44="","","lfd. Nr."&amp;A44&amp;"-"&amp;TEXT(Reisekosten!$H44,"t. MMM ")&amp;"-"&amp;D44)</f>
        <v/>
      </c>
    </row>
    <row r="45" spans="1:24" s="97" customFormat="1" ht="12.75">
      <c r="A45" s="119" t="str">
        <f>IF(H45&lt;&gt;"",MAX($A$13:A44)+1,"")</f>
        <v/>
      </c>
      <c r="B45" s="120" t="str">
        <f>IF(H45="","",IFERROR(IF(WEEKNUM(H45)=MAX($B$12:B44),"",WEEKNUM(H45)),""))</f>
        <v/>
      </c>
      <c r="C45" s="126" t="s">
        <v>80</v>
      </c>
      <c r="D45" s="125"/>
      <c r="E45" s="124"/>
      <c r="F45" s="127"/>
      <c r="G45" s="121" t="str">
        <f t="shared" si="0"/>
        <v/>
      </c>
      <c r="H45" s="128"/>
      <c r="I45" s="129"/>
      <c r="J45" s="122" t="str">
        <f t="shared" si="1"/>
        <v/>
      </c>
      <c r="K45" s="130"/>
      <c r="L45" s="129"/>
      <c r="M45" s="169"/>
      <c r="N45" s="170"/>
      <c r="O45" s="132"/>
      <c r="P45" s="133"/>
      <c r="Q45" s="94" t="str">
        <f>IF(H45="","",IF($C$5&lt;=44926,IF(H45="","",IF((K45-H45)=0,IF((L45-I45)=2400,VLOOKUP(C45,VerpflUebernacht!$A$5:$D$378,2,FALSE),IF((L45-I45)&gt;=800,VLOOKUP(C45,VerpflUebernacht!$A$5:$D$378,3,FALSE)*(1-(IF(M45="Ja",0.2)+IF(O45="Ja",0.4)+IF(P45="Ja",0.4))),"unter 8 Std.")),IF((K45-H45)=1,2*VLOOKUP(C45,VerpflUebernacht!$A$5:$D$378,3,FALSE)*(1-(IF(M45="Ja",0.2)+IF(O45="Ja",0.4)+IF(P45="Ja",0.4))),IF((K45-H45)=2,((2*VLOOKUP(C45,VerpflUebernacht!$A$5:$D$382,3,FALSE))+VLOOKUP(C45,VerpflUebernacht!$A$5:$D$382,2,FALSE))*(1-(IF(M45="Ja",0.2)+IF(O45="Ja",0.4)+IF(P45="Ja",0.4))),IF((K45-H45)&gt;=3,((K45-H45)*VLOOKUP(C45,VerpflUebernacht!$A$5:$D$382,2,FALSE)*(1-(IF(M45="Ja",0.2)+IF(O45="Ja",0.4)+IF(P45="Ja",0.4)))),"R"))))),IF($C$5=45291,IF(H45="","",IF((K45-H45)=0,IF((L45-I45)=2400,VLOOKUP(C45,VerpflUebernacht!$P$5:$S$377,2,FALSE),IF((L45-I45)&gt;=800,VLOOKUP(C45,VerpflUebernacht!$P$5:$S$377,3,FALSE)*(1-(IF(M45="Ja",0.2)+IF(O45="Ja",0.4)+IF(P45="Ja",0.4))),"unter 8 Std.")),IF((K45-H45)=1,2*VLOOKUP(C45,VerpflUebernacht!$P$5:$S$377,3,FALSE)*(1-(IF(M45="Ja",0.2)+IF(O45="Ja",0.4)+IF(P45="Ja",0.4))),IF((K45-H45)=2,((2*VLOOKUP(C45,VerpflUebernacht!$P$5:$S$381,3,FALSE))+VLOOKUP(C45,VerpflUebernacht!$P$5:$S$381,2,FALSE))*(1-(IF(M45="Ja",0.2)+IF(O45="Ja",0.4)+IF(P45="Ja",0.4))),IF((K45-H45)&gt;=3,((K45-H45)*VLOOKUP(C45,VerpflUebernacht!$P$5:$S$381,2,FALSE)*(1-(IF(M45="Ja",0.2)+IF(O45="Ja",0.4)+IF(P45="Ja",0.4)))),"R"))))),IF($C$5=45657,IF(H45="","",IF((K45-H45)=0,IF((L45-I45)=2400,VLOOKUP(C45,VerpflUebernacht!$U$5:$X$377,2,FALSE),IF((L45-I45)&gt;=800,VLOOKUP(C45,VerpflUebernacht!$U$5:$X$377,3,FALSE)*(1-(IF(M45="Ja",0.2)+IF(O45="Ja",0.4)+IF(P45="Ja",0.4))),"unter 8 Std.")),IF((K45-H45)=1,2*VLOOKUP(C45,VerpflUebernacht!$U$5:$X$377,3,FALSE)*(1-(IF(M45="Ja",0.2)+IF(O45="Ja",0.4)+IF(P45="Ja",0.4))),IF((K45-H45)=2,((2*VLOOKUP(C45,VerpflUebernacht!$U$5:$X$381,3,FALSE))+VLOOKUP(C45,VerpflUebernacht!$U$5:$X$381,2,FALSE))*(1-(IF(M45="Ja",0.2)+IF(O45="Ja",0.4)+IF(P45="Ja",0.4))),IF((K45-H45)&gt;=3,((K45-H45)*VLOOKUP(C45,VerpflUebernacht!$U$5:$X$381,2,FALSE)*(1-(IF(M45="Ja",0.2)+IF(O45="Ja",0.4)+IF(P45="Ja",0.4)))),"R"))))),IF($C$5=46022,IF(H45="","",IF((K45-H45)=0,IF((L45-I45)=2400,VLOOKUP(C45,VerpflUebernacht!$Z$5:$AC$377,2,FALSE),IF((L45-I45)&gt;=800,VLOOKUP(C45,VerpflUebernacht!$Z$5:$AC$377,3,FALSE)*(1-(IF(M45="Ja",0.2)+IF(O45="Ja",0.4)+IF(P45="Ja",0.4))),"unter 8 Std.")),IF((K45-H45)=1,2*VLOOKUP(C45,VerpflUebernacht!$Z$5:$AC$377,3,FALSE)*(1-(IF(M45="Ja",0.2)+IF(O45="Ja",0.4)+IF(P45="Ja",0.4))),IF((K45-H45)=2,((2*VLOOKUP(C45,VerpflUebernacht!$Z$5:$AC$381,3,FALSE))+VLOOKUP(C45,VerpflUebernacht!$Z$5:$AC$381,2,FALSE))*(1-(IF(M45="Ja",0.2)+IF(O45="Ja",0.4)+IF(P45="Ja",0.4))),IF((K45-H45)&gt;=3,((K45-H45)*VLOOKUP(C45,VerpflUebernacht!$Z$5:$AC$381,2,FALSE)*(1-(IF(M45="Ja",0.2)+IF(O45="Ja",0.4)+IF(P45="Ja",0.4)))),"R"))))),"unbekannt")))))</f>
        <v/>
      </c>
      <c r="R45" s="131"/>
      <c r="S45" s="134"/>
      <c r="T45" s="95" t="str">
        <f>IF(S45="","",IF(S45="Pkw",IF(R45&lt;=20,R45*VerpflUebernacht!$H$56*2,((R45-20)*VerpflUebernacht!$I$56*2)+(20*VerpflUebernacht!$H$56*2)),IF(S45="Motorrad",VerpflUebernacht!$H$57*R45*2,IF(S45="Fahrrad",VerpflUebernacht!$H$58*R45*2,"sep.Liste"))))</f>
        <v/>
      </c>
      <c r="U45" s="143"/>
      <c r="V45" s="96" t="str">
        <f>IFERROR(IF(U45="Pauschale",IF(K45-H45&gt;=1,VLOOKUP(C45,#REF!,4,FALSE)*(K45-H45),""),""),"")</f>
        <v/>
      </c>
      <c r="W45" s="132"/>
      <c r="X45" s="123" t="str">
        <f>IF(A45="","","lfd. Nr."&amp;A45&amp;"-"&amp;TEXT(Reisekosten!$H45,"t. MMM ")&amp;"-"&amp;D45)</f>
        <v/>
      </c>
    </row>
    <row r="46" spans="1:24" s="97" customFormat="1" ht="12.75">
      <c r="A46" s="119" t="str">
        <f>IF(H46&lt;&gt;"",MAX($A$13:A45)+1,"")</f>
        <v/>
      </c>
      <c r="B46" s="120" t="str">
        <f>IF(H46="","",IFERROR(IF(WEEKNUM(H46)=MAX($B$12:B45),"",WEEKNUM(H46)),""))</f>
        <v/>
      </c>
      <c r="C46" s="126" t="s">
        <v>80</v>
      </c>
      <c r="D46" s="125"/>
      <c r="E46" s="124"/>
      <c r="F46" s="127"/>
      <c r="G46" s="121" t="str">
        <f t="shared" si="0"/>
        <v/>
      </c>
      <c r="H46" s="128"/>
      <c r="I46" s="129"/>
      <c r="J46" s="122" t="str">
        <f t="shared" si="1"/>
        <v/>
      </c>
      <c r="K46" s="130"/>
      <c r="L46" s="129"/>
      <c r="M46" s="169"/>
      <c r="N46" s="170"/>
      <c r="O46" s="132"/>
      <c r="P46" s="133"/>
      <c r="Q46" s="94" t="str">
        <f>IF(H46="","",IF($C$5&lt;=44926,IF(H46="","",IF((K46-H46)=0,IF((L46-I46)=2400,VLOOKUP(C46,VerpflUebernacht!$A$5:$D$378,2,FALSE),IF((L46-I46)&gt;=800,VLOOKUP(C46,VerpflUebernacht!$A$5:$D$378,3,FALSE)*(1-(IF(M46="Ja",0.2)+IF(O46="Ja",0.4)+IF(P46="Ja",0.4))),"unter 8 Std.")),IF((K46-H46)=1,2*VLOOKUP(C46,VerpflUebernacht!$A$5:$D$378,3,FALSE)*(1-(IF(M46="Ja",0.2)+IF(O46="Ja",0.4)+IF(P46="Ja",0.4))),IF((K46-H46)=2,((2*VLOOKUP(C46,VerpflUebernacht!$A$5:$D$382,3,FALSE))+VLOOKUP(C46,VerpflUebernacht!$A$5:$D$382,2,FALSE))*(1-(IF(M46="Ja",0.2)+IF(O46="Ja",0.4)+IF(P46="Ja",0.4))),IF((K46-H46)&gt;=3,((K46-H46)*VLOOKUP(C46,VerpflUebernacht!$A$5:$D$382,2,FALSE)*(1-(IF(M46="Ja",0.2)+IF(O46="Ja",0.4)+IF(P46="Ja",0.4)))),"R"))))),IF($C$5=45291,IF(H46="","",IF((K46-H46)=0,IF((L46-I46)=2400,VLOOKUP(C46,VerpflUebernacht!$P$5:$S$377,2,FALSE),IF((L46-I46)&gt;=800,VLOOKUP(C46,VerpflUebernacht!$P$5:$S$377,3,FALSE)*(1-(IF(M46="Ja",0.2)+IF(O46="Ja",0.4)+IF(P46="Ja",0.4))),"unter 8 Std.")),IF((K46-H46)=1,2*VLOOKUP(C46,VerpflUebernacht!$P$5:$S$377,3,FALSE)*(1-(IF(M46="Ja",0.2)+IF(O46="Ja",0.4)+IF(P46="Ja",0.4))),IF((K46-H46)=2,((2*VLOOKUP(C46,VerpflUebernacht!$P$5:$S$381,3,FALSE))+VLOOKUP(C46,VerpflUebernacht!$P$5:$S$381,2,FALSE))*(1-(IF(M46="Ja",0.2)+IF(O46="Ja",0.4)+IF(P46="Ja",0.4))),IF((K46-H46)&gt;=3,((K46-H46)*VLOOKUP(C46,VerpflUebernacht!$P$5:$S$381,2,FALSE)*(1-(IF(M46="Ja",0.2)+IF(O46="Ja",0.4)+IF(P46="Ja",0.4)))),"R"))))),IF($C$5=45657,IF(H46="","",IF((K46-H46)=0,IF((L46-I46)=2400,VLOOKUP(C46,VerpflUebernacht!$U$5:$X$377,2,FALSE),IF((L46-I46)&gt;=800,VLOOKUP(C46,VerpflUebernacht!$U$5:$X$377,3,FALSE)*(1-(IF(M46="Ja",0.2)+IF(O46="Ja",0.4)+IF(P46="Ja",0.4))),"unter 8 Std.")),IF((K46-H46)=1,2*VLOOKUP(C46,VerpflUebernacht!$U$5:$X$377,3,FALSE)*(1-(IF(M46="Ja",0.2)+IF(O46="Ja",0.4)+IF(P46="Ja",0.4))),IF((K46-H46)=2,((2*VLOOKUP(C46,VerpflUebernacht!$U$5:$X$381,3,FALSE))+VLOOKUP(C46,VerpflUebernacht!$U$5:$X$381,2,FALSE))*(1-(IF(M46="Ja",0.2)+IF(O46="Ja",0.4)+IF(P46="Ja",0.4))),IF((K46-H46)&gt;=3,((K46-H46)*VLOOKUP(C46,VerpflUebernacht!$U$5:$X$381,2,FALSE)*(1-(IF(M46="Ja",0.2)+IF(O46="Ja",0.4)+IF(P46="Ja",0.4)))),"R"))))),IF($C$5=46022,IF(H46="","",IF((K46-H46)=0,IF((L46-I46)=2400,VLOOKUP(C46,VerpflUebernacht!$Z$5:$AC$377,2,FALSE),IF((L46-I46)&gt;=800,VLOOKUP(C46,VerpflUebernacht!$Z$5:$AC$377,3,FALSE)*(1-(IF(M46="Ja",0.2)+IF(O46="Ja",0.4)+IF(P46="Ja",0.4))),"unter 8 Std.")),IF((K46-H46)=1,2*VLOOKUP(C46,VerpflUebernacht!$Z$5:$AC$377,3,FALSE)*(1-(IF(M46="Ja",0.2)+IF(O46="Ja",0.4)+IF(P46="Ja",0.4))),IF((K46-H46)=2,((2*VLOOKUP(C46,VerpflUebernacht!$Z$5:$AC$381,3,FALSE))+VLOOKUP(C46,VerpflUebernacht!$Z$5:$AC$381,2,FALSE))*(1-(IF(M46="Ja",0.2)+IF(O46="Ja",0.4)+IF(P46="Ja",0.4))),IF((K46-H46)&gt;=3,((K46-H46)*VLOOKUP(C46,VerpflUebernacht!$Z$5:$AC$381,2,FALSE)*(1-(IF(M46="Ja",0.2)+IF(O46="Ja",0.4)+IF(P46="Ja",0.4)))),"R"))))),"unbekannt")))))</f>
        <v/>
      </c>
      <c r="R46" s="131"/>
      <c r="S46" s="134"/>
      <c r="T46" s="95" t="str">
        <f>IF(S46="","",IF(S46="Pkw",IF(R46&lt;=20,R46*VerpflUebernacht!$H$56*2,((R46-20)*VerpflUebernacht!$I$56*2)+(20*VerpflUebernacht!$H$56*2)),IF(S46="Motorrad",VerpflUebernacht!$H$57*R46*2,IF(S46="Fahrrad",VerpflUebernacht!$H$58*R46*2,"sep.Liste"))))</f>
        <v/>
      </c>
      <c r="U46" s="143"/>
      <c r="V46" s="96" t="str">
        <f>IFERROR(IF(U46="Pauschale",IF(K46-H46&gt;=1,VLOOKUP(C46,#REF!,4,FALSE)*(K46-H46),""),""),"")</f>
        <v/>
      </c>
      <c r="W46" s="132"/>
      <c r="X46" s="123" t="str">
        <f>IF(A46="","","lfd. Nr."&amp;A46&amp;"-"&amp;TEXT(Reisekosten!$H46,"t. MMM ")&amp;"-"&amp;D46)</f>
        <v/>
      </c>
    </row>
    <row r="47" spans="1:24" s="97" customFormat="1" ht="12.75">
      <c r="A47" s="119" t="str">
        <f>IF(H47&lt;&gt;"",MAX($A$13:A46)+1,"")</f>
        <v/>
      </c>
      <c r="B47" s="120" t="str">
        <f>IF(H47="","",IFERROR(IF(WEEKNUM(H47)=MAX($B$12:B46),"",WEEKNUM(H47)),""))</f>
        <v/>
      </c>
      <c r="C47" s="126" t="s">
        <v>80</v>
      </c>
      <c r="D47" s="125"/>
      <c r="E47" s="124"/>
      <c r="F47" s="127"/>
      <c r="G47" s="121" t="str">
        <f t="shared" si="0"/>
        <v/>
      </c>
      <c r="H47" s="128"/>
      <c r="I47" s="129"/>
      <c r="J47" s="122" t="str">
        <f t="shared" si="1"/>
        <v/>
      </c>
      <c r="K47" s="130"/>
      <c r="L47" s="129"/>
      <c r="M47" s="169"/>
      <c r="N47" s="170"/>
      <c r="O47" s="132"/>
      <c r="P47" s="133"/>
      <c r="Q47" s="94" t="str">
        <f>IF(H47="","",IF($C$5&lt;=44926,IF(H47="","",IF((K47-H47)=0,IF((L47-I47)=2400,VLOOKUP(C47,VerpflUebernacht!$A$5:$D$378,2,FALSE),IF((L47-I47)&gt;=800,VLOOKUP(C47,VerpflUebernacht!$A$5:$D$378,3,FALSE)*(1-(IF(M47="Ja",0.2)+IF(O47="Ja",0.4)+IF(P47="Ja",0.4))),"unter 8 Std.")),IF((K47-H47)=1,2*VLOOKUP(C47,VerpflUebernacht!$A$5:$D$378,3,FALSE)*(1-(IF(M47="Ja",0.2)+IF(O47="Ja",0.4)+IF(P47="Ja",0.4))),IF((K47-H47)=2,((2*VLOOKUP(C47,VerpflUebernacht!$A$5:$D$382,3,FALSE))+VLOOKUP(C47,VerpflUebernacht!$A$5:$D$382,2,FALSE))*(1-(IF(M47="Ja",0.2)+IF(O47="Ja",0.4)+IF(P47="Ja",0.4))),IF((K47-H47)&gt;=3,((K47-H47)*VLOOKUP(C47,VerpflUebernacht!$A$5:$D$382,2,FALSE)*(1-(IF(M47="Ja",0.2)+IF(O47="Ja",0.4)+IF(P47="Ja",0.4)))),"R"))))),IF($C$5=45291,IF(H47="","",IF((K47-H47)=0,IF((L47-I47)=2400,VLOOKUP(C47,VerpflUebernacht!$P$5:$S$377,2,FALSE),IF((L47-I47)&gt;=800,VLOOKUP(C47,VerpflUebernacht!$P$5:$S$377,3,FALSE)*(1-(IF(M47="Ja",0.2)+IF(O47="Ja",0.4)+IF(P47="Ja",0.4))),"unter 8 Std.")),IF((K47-H47)=1,2*VLOOKUP(C47,VerpflUebernacht!$P$5:$S$377,3,FALSE)*(1-(IF(M47="Ja",0.2)+IF(O47="Ja",0.4)+IF(P47="Ja",0.4))),IF((K47-H47)=2,((2*VLOOKUP(C47,VerpflUebernacht!$P$5:$S$381,3,FALSE))+VLOOKUP(C47,VerpflUebernacht!$P$5:$S$381,2,FALSE))*(1-(IF(M47="Ja",0.2)+IF(O47="Ja",0.4)+IF(P47="Ja",0.4))),IF((K47-H47)&gt;=3,((K47-H47)*VLOOKUP(C47,VerpflUebernacht!$P$5:$S$381,2,FALSE)*(1-(IF(M47="Ja",0.2)+IF(O47="Ja",0.4)+IF(P47="Ja",0.4)))),"R"))))),IF($C$5=45657,IF(H47="","",IF((K47-H47)=0,IF((L47-I47)=2400,VLOOKUP(C47,VerpflUebernacht!$U$5:$X$377,2,FALSE),IF((L47-I47)&gt;=800,VLOOKUP(C47,VerpflUebernacht!$U$5:$X$377,3,FALSE)*(1-(IF(M47="Ja",0.2)+IF(O47="Ja",0.4)+IF(P47="Ja",0.4))),"unter 8 Std.")),IF((K47-H47)=1,2*VLOOKUP(C47,VerpflUebernacht!$U$5:$X$377,3,FALSE)*(1-(IF(M47="Ja",0.2)+IF(O47="Ja",0.4)+IF(P47="Ja",0.4))),IF((K47-H47)=2,((2*VLOOKUP(C47,VerpflUebernacht!$U$5:$X$381,3,FALSE))+VLOOKUP(C47,VerpflUebernacht!$U$5:$X$381,2,FALSE))*(1-(IF(M47="Ja",0.2)+IF(O47="Ja",0.4)+IF(P47="Ja",0.4))),IF((K47-H47)&gt;=3,((K47-H47)*VLOOKUP(C47,VerpflUebernacht!$U$5:$X$381,2,FALSE)*(1-(IF(M47="Ja",0.2)+IF(O47="Ja",0.4)+IF(P47="Ja",0.4)))),"R"))))),IF($C$5=46022,IF(H47="","",IF((K47-H47)=0,IF((L47-I47)=2400,VLOOKUP(C47,VerpflUebernacht!$Z$5:$AC$377,2,FALSE),IF((L47-I47)&gt;=800,VLOOKUP(C47,VerpflUebernacht!$Z$5:$AC$377,3,FALSE)*(1-(IF(M47="Ja",0.2)+IF(O47="Ja",0.4)+IF(P47="Ja",0.4))),"unter 8 Std.")),IF((K47-H47)=1,2*VLOOKUP(C47,VerpflUebernacht!$Z$5:$AC$377,3,FALSE)*(1-(IF(M47="Ja",0.2)+IF(O47="Ja",0.4)+IF(P47="Ja",0.4))),IF((K47-H47)=2,((2*VLOOKUP(C47,VerpflUebernacht!$Z$5:$AC$381,3,FALSE))+VLOOKUP(C47,VerpflUebernacht!$Z$5:$AC$381,2,FALSE))*(1-(IF(M47="Ja",0.2)+IF(O47="Ja",0.4)+IF(P47="Ja",0.4))),IF((K47-H47)&gt;=3,((K47-H47)*VLOOKUP(C47,VerpflUebernacht!$Z$5:$AC$381,2,FALSE)*(1-(IF(M47="Ja",0.2)+IF(O47="Ja",0.4)+IF(P47="Ja",0.4)))),"R"))))),"unbekannt")))))</f>
        <v/>
      </c>
      <c r="R47" s="131"/>
      <c r="S47" s="134"/>
      <c r="T47" s="95" t="str">
        <f>IF(S47="","",IF(S47="Pkw",IF(R47&lt;=20,R47*VerpflUebernacht!$H$56*2,((R47-20)*VerpflUebernacht!$I$56*2)+(20*VerpflUebernacht!$H$56*2)),IF(S47="Motorrad",VerpflUebernacht!$H$57*R47*2,IF(S47="Fahrrad",VerpflUebernacht!$H$58*R47*2,"sep.Liste"))))</f>
        <v/>
      </c>
      <c r="U47" s="143"/>
      <c r="V47" s="96" t="str">
        <f>IFERROR(IF(U47="Pauschale",IF(K47-H47&gt;=1,VLOOKUP(C47,#REF!,4,FALSE)*(K47-H47),""),""),"")</f>
        <v/>
      </c>
      <c r="W47" s="132"/>
      <c r="X47" s="123" t="str">
        <f>IF(A47="","","lfd. Nr."&amp;A47&amp;"-"&amp;TEXT(Reisekosten!$H47,"t. MMM ")&amp;"-"&amp;D47)</f>
        <v/>
      </c>
    </row>
    <row r="48" spans="1:24" s="97" customFormat="1" ht="12.75">
      <c r="A48" s="119" t="str">
        <f>IF(H48&lt;&gt;"",MAX($A$13:A47)+1,"")</f>
        <v/>
      </c>
      <c r="B48" s="120" t="str">
        <f>IF(H48="","",IFERROR(IF(WEEKNUM(H48)=MAX($B$12:B47),"",WEEKNUM(H48)),""))</f>
        <v/>
      </c>
      <c r="C48" s="126" t="s">
        <v>80</v>
      </c>
      <c r="D48" s="125"/>
      <c r="E48" s="124"/>
      <c r="F48" s="127"/>
      <c r="G48" s="121" t="str">
        <f t="shared" si="0"/>
        <v/>
      </c>
      <c r="H48" s="128"/>
      <c r="I48" s="129"/>
      <c r="J48" s="122" t="str">
        <f t="shared" si="1"/>
        <v/>
      </c>
      <c r="K48" s="130"/>
      <c r="L48" s="129"/>
      <c r="M48" s="169"/>
      <c r="N48" s="170"/>
      <c r="O48" s="132"/>
      <c r="P48" s="133"/>
      <c r="Q48" s="94" t="str">
        <f>IF(H48="","",IF($C$5&lt;=44926,IF(H48="","",IF((K48-H48)=0,IF((L48-I48)=2400,VLOOKUP(C48,VerpflUebernacht!$A$5:$D$378,2,FALSE),IF((L48-I48)&gt;=800,VLOOKUP(C48,VerpflUebernacht!$A$5:$D$378,3,FALSE)*(1-(IF(M48="Ja",0.2)+IF(O48="Ja",0.4)+IF(P48="Ja",0.4))),"unter 8 Std.")),IF((K48-H48)=1,2*VLOOKUP(C48,VerpflUebernacht!$A$5:$D$378,3,FALSE)*(1-(IF(M48="Ja",0.2)+IF(O48="Ja",0.4)+IF(P48="Ja",0.4))),IF((K48-H48)=2,((2*VLOOKUP(C48,VerpflUebernacht!$A$5:$D$382,3,FALSE))+VLOOKUP(C48,VerpflUebernacht!$A$5:$D$382,2,FALSE))*(1-(IF(M48="Ja",0.2)+IF(O48="Ja",0.4)+IF(P48="Ja",0.4))),IF((K48-H48)&gt;=3,((K48-H48)*VLOOKUP(C48,VerpflUebernacht!$A$5:$D$382,2,FALSE)*(1-(IF(M48="Ja",0.2)+IF(O48="Ja",0.4)+IF(P48="Ja",0.4)))),"R"))))),IF($C$5=45291,IF(H48="","",IF((K48-H48)=0,IF((L48-I48)=2400,VLOOKUP(C48,VerpflUebernacht!$P$5:$S$377,2,FALSE),IF((L48-I48)&gt;=800,VLOOKUP(C48,VerpflUebernacht!$P$5:$S$377,3,FALSE)*(1-(IF(M48="Ja",0.2)+IF(O48="Ja",0.4)+IF(P48="Ja",0.4))),"unter 8 Std.")),IF((K48-H48)=1,2*VLOOKUP(C48,VerpflUebernacht!$P$5:$S$377,3,FALSE)*(1-(IF(M48="Ja",0.2)+IF(O48="Ja",0.4)+IF(P48="Ja",0.4))),IF((K48-H48)=2,((2*VLOOKUP(C48,VerpflUebernacht!$P$5:$S$381,3,FALSE))+VLOOKUP(C48,VerpflUebernacht!$P$5:$S$381,2,FALSE))*(1-(IF(M48="Ja",0.2)+IF(O48="Ja",0.4)+IF(P48="Ja",0.4))),IF((K48-H48)&gt;=3,((K48-H48)*VLOOKUP(C48,VerpflUebernacht!$P$5:$S$381,2,FALSE)*(1-(IF(M48="Ja",0.2)+IF(O48="Ja",0.4)+IF(P48="Ja",0.4)))),"R"))))),IF($C$5=45657,IF(H48="","",IF((K48-H48)=0,IF((L48-I48)=2400,VLOOKUP(C48,VerpflUebernacht!$U$5:$X$377,2,FALSE),IF((L48-I48)&gt;=800,VLOOKUP(C48,VerpflUebernacht!$U$5:$X$377,3,FALSE)*(1-(IF(M48="Ja",0.2)+IF(O48="Ja",0.4)+IF(P48="Ja",0.4))),"unter 8 Std.")),IF((K48-H48)=1,2*VLOOKUP(C48,VerpflUebernacht!$U$5:$X$377,3,FALSE)*(1-(IF(M48="Ja",0.2)+IF(O48="Ja",0.4)+IF(P48="Ja",0.4))),IF((K48-H48)=2,((2*VLOOKUP(C48,VerpflUebernacht!$U$5:$X$381,3,FALSE))+VLOOKUP(C48,VerpflUebernacht!$U$5:$X$381,2,FALSE))*(1-(IF(M48="Ja",0.2)+IF(O48="Ja",0.4)+IF(P48="Ja",0.4))),IF((K48-H48)&gt;=3,((K48-H48)*VLOOKUP(C48,VerpflUebernacht!$U$5:$X$381,2,FALSE)*(1-(IF(M48="Ja",0.2)+IF(O48="Ja",0.4)+IF(P48="Ja",0.4)))),"R"))))),IF($C$5=46022,IF(H48="","",IF((K48-H48)=0,IF((L48-I48)=2400,VLOOKUP(C48,VerpflUebernacht!$Z$5:$AC$377,2,FALSE),IF((L48-I48)&gt;=800,VLOOKUP(C48,VerpflUebernacht!$Z$5:$AC$377,3,FALSE)*(1-(IF(M48="Ja",0.2)+IF(O48="Ja",0.4)+IF(P48="Ja",0.4))),"unter 8 Std.")),IF((K48-H48)=1,2*VLOOKUP(C48,VerpflUebernacht!$Z$5:$AC$377,3,FALSE)*(1-(IF(M48="Ja",0.2)+IF(O48="Ja",0.4)+IF(P48="Ja",0.4))),IF((K48-H48)=2,((2*VLOOKUP(C48,VerpflUebernacht!$Z$5:$AC$381,3,FALSE))+VLOOKUP(C48,VerpflUebernacht!$Z$5:$AC$381,2,FALSE))*(1-(IF(M48="Ja",0.2)+IF(O48="Ja",0.4)+IF(P48="Ja",0.4))),IF((K48-H48)&gt;=3,((K48-H48)*VLOOKUP(C48,VerpflUebernacht!$Z$5:$AC$381,2,FALSE)*(1-(IF(M48="Ja",0.2)+IF(O48="Ja",0.4)+IF(P48="Ja",0.4)))),"R"))))),"unbekannt")))))</f>
        <v/>
      </c>
      <c r="R48" s="131"/>
      <c r="S48" s="134"/>
      <c r="T48" s="95" t="str">
        <f>IF(S48="","",IF(S48="Pkw",IF(R48&lt;=20,R48*VerpflUebernacht!$H$56*2,((R48-20)*VerpflUebernacht!$I$56*2)+(20*VerpflUebernacht!$H$56*2)),IF(S48="Motorrad",VerpflUebernacht!$H$57*R48*2,IF(S48="Fahrrad",VerpflUebernacht!$H$58*R48*2,"sep.Liste"))))</f>
        <v/>
      </c>
      <c r="U48" s="143"/>
      <c r="V48" s="96" t="str">
        <f>IFERROR(IF(U48="Pauschale",IF(K48-H48&gt;=1,VLOOKUP(C48,#REF!,4,FALSE)*(K48-H48),""),""),"")</f>
        <v/>
      </c>
      <c r="W48" s="132"/>
      <c r="X48" s="123" t="str">
        <f>IF(A48="","","lfd. Nr."&amp;A48&amp;"-"&amp;TEXT(Reisekosten!$H48,"t. MMM ")&amp;"-"&amp;D48)</f>
        <v/>
      </c>
    </row>
    <row r="49" spans="1:24" s="97" customFormat="1" ht="12.75">
      <c r="A49" s="119" t="str">
        <f>IF(H49&lt;&gt;"",MAX($A$13:A48)+1,"")</f>
        <v/>
      </c>
      <c r="B49" s="120" t="str">
        <f>IF(H49="","",IFERROR(IF(WEEKNUM(H49)=MAX($B$12:B48),"",WEEKNUM(H49)),""))</f>
        <v/>
      </c>
      <c r="C49" s="126" t="s">
        <v>80</v>
      </c>
      <c r="D49" s="125"/>
      <c r="E49" s="124"/>
      <c r="F49" s="127"/>
      <c r="G49" s="121" t="str">
        <f t="shared" si="0"/>
        <v/>
      </c>
      <c r="H49" s="128"/>
      <c r="I49" s="129"/>
      <c r="J49" s="122" t="str">
        <f t="shared" si="1"/>
        <v/>
      </c>
      <c r="K49" s="130"/>
      <c r="L49" s="129"/>
      <c r="M49" s="169"/>
      <c r="N49" s="170"/>
      <c r="O49" s="132"/>
      <c r="P49" s="133"/>
      <c r="Q49" s="94" t="str">
        <f>IF(H49="","",IF($C$5&lt;=44926,IF(H49="","",IF((K49-H49)=0,IF((L49-I49)=2400,VLOOKUP(C49,VerpflUebernacht!$A$5:$D$378,2,FALSE),IF((L49-I49)&gt;=800,VLOOKUP(C49,VerpflUebernacht!$A$5:$D$378,3,FALSE)*(1-(IF(M49="Ja",0.2)+IF(O49="Ja",0.4)+IF(P49="Ja",0.4))),"unter 8 Std.")),IF((K49-H49)=1,2*VLOOKUP(C49,VerpflUebernacht!$A$5:$D$378,3,FALSE)*(1-(IF(M49="Ja",0.2)+IF(O49="Ja",0.4)+IF(P49="Ja",0.4))),IF((K49-H49)=2,((2*VLOOKUP(C49,VerpflUebernacht!$A$5:$D$382,3,FALSE))+VLOOKUP(C49,VerpflUebernacht!$A$5:$D$382,2,FALSE))*(1-(IF(M49="Ja",0.2)+IF(O49="Ja",0.4)+IF(P49="Ja",0.4))),IF((K49-H49)&gt;=3,((K49-H49)*VLOOKUP(C49,VerpflUebernacht!$A$5:$D$382,2,FALSE)*(1-(IF(M49="Ja",0.2)+IF(O49="Ja",0.4)+IF(P49="Ja",0.4)))),"R"))))),IF($C$5=45291,IF(H49="","",IF((K49-H49)=0,IF((L49-I49)=2400,VLOOKUP(C49,VerpflUebernacht!$P$5:$S$377,2,FALSE),IF((L49-I49)&gt;=800,VLOOKUP(C49,VerpflUebernacht!$P$5:$S$377,3,FALSE)*(1-(IF(M49="Ja",0.2)+IF(O49="Ja",0.4)+IF(P49="Ja",0.4))),"unter 8 Std.")),IF((K49-H49)=1,2*VLOOKUP(C49,VerpflUebernacht!$P$5:$S$377,3,FALSE)*(1-(IF(M49="Ja",0.2)+IF(O49="Ja",0.4)+IF(P49="Ja",0.4))),IF((K49-H49)=2,((2*VLOOKUP(C49,VerpflUebernacht!$P$5:$S$381,3,FALSE))+VLOOKUP(C49,VerpflUebernacht!$P$5:$S$381,2,FALSE))*(1-(IF(M49="Ja",0.2)+IF(O49="Ja",0.4)+IF(P49="Ja",0.4))),IF((K49-H49)&gt;=3,((K49-H49)*VLOOKUP(C49,VerpflUebernacht!$P$5:$S$381,2,FALSE)*(1-(IF(M49="Ja",0.2)+IF(O49="Ja",0.4)+IF(P49="Ja",0.4)))),"R"))))),IF($C$5=45657,IF(H49="","",IF((K49-H49)=0,IF((L49-I49)=2400,VLOOKUP(C49,VerpflUebernacht!$U$5:$X$377,2,FALSE),IF((L49-I49)&gt;=800,VLOOKUP(C49,VerpflUebernacht!$U$5:$X$377,3,FALSE)*(1-(IF(M49="Ja",0.2)+IF(O49="Ja",0.4)+IF(P49="Ja",0.4))),"unter 8 Std.")),IF((K49-H49)=1,2*VLOOKUP(C49,VerpflUebernacht!$U$5:$X$377,3,FALSE)*(1-(IF(M49="Ja",0.2)+IF(O49="Ja",0.4)+IF(P49="Ja",0.4))),IF((K49-H49)=2,((2*VLOOKUP(C49,VerpflUebernacht!$U$5:$X$381,3,FALSE))+VLOOKUP(C49,VerpflUebernacht!$U$5:$X$381,2,FALSE))*(1-(IF(M49="Ja",0.2)+IF(O49="Ja",0.4)+IF(P49="Ja",0.4))),IF((K49-H49)&gt;=3,((K49-H49)*VLOOKUP(C49,VerpflUebernacht!$U$5:$X$381,2,FALSE)*(1-(IF(M49="Ja",0.2)+IF(O49="Ja",0.4)+IF(P49="Ja",0.4)))),"R"))))),IF($C$5=46022,IF(H49="","",IF((K49-H49)=0,IF((L49-I49)=2400,VLOOKUP(C49,VerpflUebernacht!$Z$5:$AC$377,2,FALSE),IF((L49-I49)&gt;=800,VLOOKUP(C49,VerpflUebernacht!$Z$5:$AC$377,3,FALSE)*(1-(IF(M49="Ja",0.2)+IF(O49="Ja",0.4)+IF(P49="Ja",0.4))),"unter 8 Std.")),IF((K49-H49)=1,2*VLOOKUP(C49,VerpflUebernacht!$Z$5:$AC$377,3,FALSE)*(1-(IF(M49="Ja",0.2)+IF(O49="Ja",0.4)+IF(P49="Ja",0.4))),IF((K49-H49)=2,((2*VLOOKUP(C49,VerpflUebernacht!$Z$5:$AC$381,3,FALSE))+VLOOKUP(C49,VerpflUebernacht!$Z$5:$AC$381,2,FALSE))*(1-(IF(M49="Ja",0.2)+IF(O49="Ja",0.4)+IF(P49="Ja",0.4))),IF((K49-H49)&gt;=3,((K49-H49)*VLOOKUP(C49,VerpflUebernacht!$Z$5:$AC$381,2,FALSE)*(1-(IF(M49="Ja",0.2)+IF(O49="Ja",0.4)+IF(P49="Ja",0.4)))),"R"))))),"unbekannt")))))</f>
        <v/>
      </c>
      <c r="R49" s="131"/>
      <c r="S49" s="134"/>
      <c r="T49" s="95" t="str">
        <f>IF(S49="","",IF(S49="Pkw",IF(R49&lt;=20,R49*VerpflUebernacht!$H$56*2,((R49-20)*VerpflUebernacht!$I$56*2)+(20*VerpflUebernacht!$H$56*2)),IF(S49="Motorrad",VerpflUebernacht!$H$57*R49*2,IF(S49="Fahrrad",VerpflUebernacht!$H$58*R49*2,"sep.Liste"))))</f>
        <v/>
      </c>
      <c r="U49" s="143"/>
      <c r="V49" s="96" t="str">
        <f>IFERROR(IF(U49="Pauschale",IF(K49-H49&gt;=1,VLOOKUP(C49,#REF!,4,FALSE)*(K49-H49),""),""),"")</f>
        <v/>
      </c>
      <c r="W49" s="132"/>
      <c r="X49" s="123" t="str">
        <f>IF(A49="","","lfd. Nr."&amp;A49&amp;"-"&amp;TEXT(Reisekosten!$H49,"t. MMM ")&amp;"-"&amp;D49)</f>
        <v/>
      </c>
    </row>
    <row r="50" spans="1:24" s="97" customFormat="1" ht="12.75">
      <c r="A50" s="119" t="str">
        <f>IF(H50&lt;&gt;"",MAX($A$13:A49)+1,"")</f>
        <v/>
      </c>
      <c r="B50" s="120" t="str">
        <f>IF(H50="","",IFERROR(IF(WEEKNUM(H50)=MAX($B$12:B49),"",WEEKNUM(H50)),""))</f>
        <v/>
      </c>
      <c r="C50" s="126" t="s">
        <v>80</v>
      </c>
      <c r="D50" s="125"/>
      <c r="E50" s="124"/>
      <c r="F50" s="127"/>
      <c r="G50" s="121" t="str">
        <f t="shared" si="0"/>
        <v/>
      </c>
      <c r="H50" s="128"/>
      <c r="I50" s="129"/>
      <c r="J50" s="122" t="str">
        <f t="shared" si="1"/>
        <v/>
      </c>
      <c r="K50" s="130"/>
      <c r="L50" s="129"/>
      <c r="M50" s="169"/>
      <c r="N50" s="170"/>
      <c r="O50" s="132"/>
      <c r="P50" s="133"/>
      <c r="Q50" s="94" t="str">
        <f>IF(H50="","",IF($C$5&lt;=44926,IF(H50="","",IF((K50-H50)=0,IF((L50-I50)=2400,VLOOKUP(C50,VerpflUebernacht!$A$5:$D$378,2,FALSE),IF((L50-I50)&gt;=800,VLOOKUP(C50,VerpflUebernacht!$A$5:$D$378,3,FALSE)*(1-(IF(M50="Ja",0.2)+IF(O50="Ja",0.4)+IF(P50="Ja",0.4))),"unter 8 Std.")),IF((K50-H50)=1,2*VLOOKUP(C50,VerpflUebernacht!$A$5:$D$378,3,FALSE)*(1-(IF(M50="Ja",0.2)+IF(O50="Ja",0.4)+IF(P50="Ja",0.4))),IF((K50-H50)=2,((2*VLOOKUP(C50,VerpflUebernacht!$A$5:$D$382,3,FALSE))+VLOOKUP(C50,VerpflUebernacht!$A$5:$D$382,2,FALSE))*(1-(IF(M50="Ja",0.2)+IF(O50="Ja",0.4)+IF(P50="Ja",0.4))),IF((K50-H50)&gt;=3,((K50-H50)*VLOOKUP(C50,VerpflUebernacht!$A$5:$D$382,2,FALSE)*(1-(IF(M50="Ja",0.2)+IF(O50="Ja",0.4)+IF(P50="Ja",0.4)))),"R"))))),IF($C$5=45291,IF(H50="","",IF((K50-H50)=0,IF((L50-I50)=2400,VLOOKUP(C50,VerpflUebernacht!$P$5:$S$377,2,FALSE),IF((L50-I50)&gt;=800,VLOOKUP(C50,VerpflUebernacht!$P$5:$S$377,3,FALSE)*(1-(IF(M50="Ja",0.2)+IF(O50="Ja",0.4)+IF(P50="Ja",0.4))),"unter 8 Std.")),IF((K50-H50)=1,2*VLOOKUP(C50,VerpflUebernacht!$P$5:$S$377,3,FALSE)*(1-(IF(M50="Ja",0.2)+IF(O50="Ja",0.4)+IF(P50="Ja",0.4))),IF((K50-H50)=2,((2*VLOOKUP(C50,VerpflUebernacht!$P$5:$S$381,3,FALSE))+VLOOKUP(C50,VerpflUebernacht!$P$5:$S$381,2,FALSE))*(1-(IF(M50="Ja",0.2)+IF(O50="Ja",0.4)+IF(P50="Ja",0.4))),IF((K50-H50)&gt;=3,((K50-H50)*VLOOKUP(C50,VerpflUebernacht!$P$5:$S$381,2,FALSE)*(1-(IF(M50="Ja",0.2)+IF(O50="Ja",0.4)+IF(P50="Ja",0.4)))),"R"))))),IF($C$5=45657,IF(H50="","",IF((K50-H50)=0,IF((L50-I50)=2400,VLOOKUP(C50,VerpflUebernacht!$U$5:$X$377,2,FALSE),IF((L50-I50)&gt;=800,VLOOKUP(C50,VerpflUebernacht!$U$5:$X$377,3,FALSE)*(1-(IF(M50="Ja",0.2)+IF(O50="Ja",0.4)+IF(P50="Ja",0.4))),"unter 8 Std.")),IF((K50-H50)=1,2*VLOOKUP(C50,VerpflUebernacht!$U$5:$X$377,3,FALSE)*(1-(IF(M50="Ja",0.2)+IF(O50="Ja",0.4)+IF(P50="Ja",0.4))),IF((K50-H50)=2,((2*VLOOKUP(C50,VerpflUebernacht!$U$5:$X$381,3,FALSE))+VLOOKUP(C50,VerpflUebernacht!$U$5:$X$381,2,FALSE))*(1-(IF(M50="Ja",0.2)+IF(O50="Ja",0.4)+IF(P50="Ja",0.4))),IF((K50-H50)&gt;=3,((K50-H50)*VLOOKUP(C50,VerpflUebernacht!$U$5:$X$381,2,FALSE)*(1-(IF(M50="Ja",0.2)+IF(O50="Ja",0.4)+IF(P50="Ja",0.4)))),"R"))))),IF($C$5=46022,IF(H50="","",IF((K50-H50)=0,IF((L50-I50)=2400,VLOOKUP(C50,VerpflUebernacht!$Z$5:$AC$377,2,FALSE),IF((L50-I50)&gt;=800,VLOOKUP(C50,VerpflUebernacht!$Z$5:$AC$377,3,FALSE)*(1-(IF(M50="Ja",0.2)+IF(O50="Ja",0.4)+IF(P50="Ja",0.4))),"unter 8 Std.")),IF((K50-H50)=1,2*VLOOKUP(C50,VerpflUebernacht!$Z$5:$AC$377,3,FALSE)*(1-(IF(M50="Ja",0.2)+IF(O50="Ja",0.4)+IF(P50="Ja",0.4))),IF((K50-H50)=2,((2*VLOOKUP(C50,VerpflUebernacht!$Z$5:$AC$381,3,FALSE))+VLOOKUP(C50,VerpflUebernacht!$Z$5:$AC$381,2,FALSE))*(1-(IF(M50="Ja",0.2)+IF(O50="Ja",0.4)+IF(P50="Ja",0.4))),IF((K50-H50)&gt;=3,((K50-H50)*VLOOKUP(C50,VerpflUebernacht!$Z$5:$AC$381,2,FALSE)*(1-(IF(M50="Ja",0.2)+IF(O50="Ja",0.4)+IF(P50="Ja",0.4)))),"R"))))),"unbekannt")))))</f>
        <v/>
      </c>
      <c r="R50" s="131"/>
      <c r="S50" s="134"/>
      <c r="T50" s="95" t="str">
        <f>IF(S50="","",IF(S50="Pkw",IF(R50&lt;=20,R50*VerpflUebernacht!$H$56*2,((R50-20)*VerpflUebernacht!$I$56*2)+(20*VerpflUebernacht!$H$56*2)),IF(S50="Motorrad",VerpflUebernacht!$H$57*R50*2,IF(S50="Fahrrad",VerpflUebernacht!$H$58*R50*2,"sep.Liste"))))</f>
        <v/>
      </c>
      <c r="U50" s="143"/>
      <c r="V50" s="96" t="str">
        <f>IFERROR(IF(U50="Pauschale",IF(K50-H50&gt;=1,VLOOKUP(C50,#REF!,4,FALSE)*(K50-H50),""),""),"")</f>
        <v/>
      </c>
      <c r="W50" s="132"/>
      <c r="X50" s="123" t="str">
        <f>IF(A50="","","lfd. Nr."&amp;A50&amp;"-"&amp;TEXT(Reisekosten!$H50,"t. MMM ")&amp;"-"&amp;D50)</f>
        <v/>
      </c>
    </row>
    <row r="51" spans="1:24" s="97" customFormat="1" ht="12.75">
      <c r="A51" s="119" t="str">
        <f>IF(H51&lt;&gt;"",MAX($A$13:A50)+1,"")</f>
        <v/>
      </c>
      <c r="B51" s="120" t="str">
        <f>IF(H51="","",IFERROR(IF(WEEKNUM(H51)=MAX($B$12:B50),"",WEEKNUM(H51)),""))</f>
        <v/>
      </c>
      <c r="C51" s="126" t="s">
        <v>80</v>
      </c>
      <c r="D51" s="125"/>
      <c r="E51" s="124"/>
      <c r="F51" s="127"/>
      <c r="G51" s="121" t="str">
        <f t="shared" si="0"/>
        <v/>
      </c>
      <c r="H51" s="128"/>
      <c r="I51" s="129"/>
      <c r="J51" s="122" t="str">
        <f t="shared" si="1"/>
        <v/>
      </c>
      <c r="K51" s="130"/>
      <c r="L51" s="129"/>
      <c r="M51" s="169"/>
      <c r="N51" s="170"/>
      <c r="O51" s="132"/>
      <c r="P51" s="133"/>
      <c r="Q51" s="94" t="str">
        <f>IF(H51="","",IF($C$5&lt;=44926,IF(H51="","",IF((K51-H51)=0,IF((L51-I51)=2400,VLOOKUP(C51,VerpflUebernacht!$A$5:$D$378,2,FALSE),IF((L51-I51)&gt;=800,VLOOKUP(C51,VerpflUebernacht!$A$5:$D$378,3,FALSE)*(1-(IF(M51="Ja",0.2)+IF(O51="Ja",0.4)+IF(P51="Ja",0.4))),"unter 8 Std.")),IF((K51-H51)=1,2*VLOOKUP(C51,VerpflUebernacht!$A$5:$D$378,3,FALSE)*(1-(IF(M51="Ja",0.2)+IF(O51="Ja",0.4)+IF(P51="Ja",0.4))),IF((K51-H51)=2,((2*VLOOKUP(C51,VerpflUebernacht!$A$5:$D$382,3,FALSE))+VLOOKUP(C51,VerpflUebernacht!$A$5:$D$382,2,FALSE))*(1-(IF(M51="Ja",0.2)+IF(O51="Ja",0.4)+IF(P51="Ja",0.4))),IF((K51-H51)&gt;=3,((K51-H51)*VLOOKUP(C51,VerpflUebernacht!$A$5:$D$382,2,FALSE)*(1-(IF(M51="Ja",0.2)+IF(O51="Ja",0.4)+IF(P51="Ja",0.4)))),"R"))))),IF($C$5=45291,IF(H51="","",IF((K51-H51)=0,IF((L51-I51)=2400,VLOOKUP(C51,VerpflUebernacht!$P$5:$S$377,2,FALSE),IF((L51-I51)&gt;=800,VLOOKUP(C51,VerpflUebernacht!$P$5:$S$377,3,FALSE)*(1-(IF(M51="Ja",0.2)+IF(O51="Ja",0.4)+IF(P51="Ja",0.4))),"unter 8 Std.")),IF((K51-H51)=1,2*VLOOKUP(C51,VerpflUebernacht!$P$5:$S$377,3,FALSE)*(1-(IF(M51="Ja",0.2)+IF(O51="Ja",0.4)+IF(P51="Ja",0.4))),IF((K51-H51)=2,((2*VLOOKUP(C51,VerpflUebernacht!$P$5:$S$381,3,FALSE))+VLOOKUP(C51,VerpflUebernacht!$P$5:$S$381,2,FALSE))*(1-(IF(M51="Ja",0.2)+IF(O51="Ja",0.4)+IF(P51="Ja",0.4))),IF((K51-H51)&gt;=3,((K51-H51)*VLOOKUP(C51,VerpflUebernacht!$P$5:$S$381,2,FALSE)*(1-(IF(M51="Ja",0.2)+IF(O51="Ja",0.4)+IF(P51="Ja",0.4)))),"R"))))),IF($C$5=45657,IF(H51="","",IF((K51-H51)=0,IF((L51-I51)=2400,VLOOKUP(C51,VerpflUebernacht!$U$5:$X$377,2,FALSE),IF((L51-I51)&gt;=800,VLOOKUP(C51,VerpflUebernacht!$U$5:$X$377,3,FALSE)*(1-(IF(M51="Ja",0.2)+IF(O51="Ja",0.4)+IF(P51="Ja",0.4))),"unter 8 Std.")),IF((K51-H51)=1,2*VLOOKUP(C51,VerpflUebernacht!$U$5:$X$377,3,FALSE)*(1-(IF(M51="Ja",0.2)+IF(O51="Ja",0.4)+IF(P51="Ja",0.4))),IF((K51-H51)=2,((2*VLOOKUP(C51,VerpflUebernacht!$U$5:$X$381,3,FALSE))+VLOOKUP(C51,VerpflUebernacht!$U$5:$X$381,2,FALSE))*(1-(IF(M51="Ja",0.2)+IF(O51="Ja",0.4)+IF(P51="Ja",0.4))),IF((K51-H51)&gt;=3,((K51-H51)*VLOOKUP(C51,VerpflUebernacht!$U$5:$X$381,2,FALSE)*(1-(IF(M51="Ja",0.2)+IF(O51="Ja",0.4)+IF(P51="Ja",0.4)))),"R"))))),IF($C$5=46022,IF(H51="","",IF((K51-H51)=0,IF((L51-I51)=2400,VLOOKUP(C51,VerpflUebernacht!$Z$5:$AC$377,2,FALSE),IF((L51-I51)&gt;=800,VLOOKUP(C51,VerpflUebernacht!$Z$5:$AC$377,3,FALSE)*(1-(IF(M51="Ja",0.2)+IF(O51="Ja",0.4)+IF(P51="Ja",0.4))),"unter 8 Std.")),IF((K51-H51)=1,2*VLOOKUP(C51,VerpflUebernacht!$Z$5:$AC$377,3,FALSE)*(1-(IF(M51="Ja",0.2)+IF(O51="Ja",0.4)+IF(P51="Ja",0.4))),IF((K51-H51)=2,((2*VLOOKUP(C51,VerpflUebernacht!$Z$5:$AC$381,3,FALSE))+VLOOKUP(C51,VerpflUebernacht!$Z$5:$AC$381,2,FALSE))*(1-(IF(M51="Ja",0.2)+IF(O51="Ja",0.4)+IF(P51="Ja",0.4))),IF((K51-H51)&gt;=3,((K51-H51)*VLOOKUP(C51,VerpflUebernacht!$Z$5:$AC$381,2,FALSE)*(1-(IF(M51="Ja",0.2)+IF(O51="Ja",0.4)+IF(P51="Ja",0.4)))),"R"))))),"unbekannt")))))</f>
        <v/>
      </c>
      <c r="R51" s="131"/>
      <c r="S51" s="134"/>
      <c r="T51" s="95" t="str">
        <f>IF(S51="","",IF(S51="Pkw",IF(R51&lt;=20,R51*VerpflUebernacht!$H$56*2,((R51-20)*VerpflUebernacht!$I$56*2)+(20*VerpflUebernacht!$H$56*2)),IF(S51="Motorrad",VerpflUebernacht!$H$57*R51*2,IF(S51="Fahrrad",VerpflUebernacht!$H$58*R51*2,"sep.Liste"))))</f>
        <v/>
      </c>
      <c r="U51" s="143"/>
      <c r="V51" s="96" t="str">
        <f>IFERROR(IF(U51="Pauschale",IF(K51-H51&gt;=1,VLOOKUP(C51,#REF!,4,FALSE)*(K51-H51),""),""),"")</f>
        <v/>
      </c>
      <c r="W51" s="132"/>
      <c r="X51" s="123" t="str">
        <f>IF(A51="","","lfd. Nr."&amp;A51&amp;"-"&amp;TEXT(Reisekosten!$H51,"t. MMM ")&amp;"-"&amp;D51)</f>
        <v/>
      </c>
    </row>
    <row r="52" spans="1:24" s="97" customFormat="1" ht="12.75">
      <c r="A52" s="119" t="str">
        <f>IF(H52&lt;&gt;"",MAX($A$13:A51)+1,"")</f>
        <v/>
      </c>
      <c r="B52" s="120" t="str">
        <f>IF(H52="","",IFERROR(IF(WEEKNUM(H52)=MAX($B$12:B51),"",WEEKNUM(H52)),""))</f>
        <v/>
      </c>
      <c r="C52" s="126" t="s">
        <v>80</v>
      </c>
      <c r="D52" s="125"/>
      <c r="E52" s="124"/>
      <c r="F52" s="127"/>
      <c r="G52" s="121" t="str">
        <f t="shared" si="0"/>
        <v/>
      </c>
      <c r="H52" s="128"/>
      <c r="I52" s="129"/>
      <c r="J52" s="122" t="str">
        <f t="shared" si="1"/>
        <v/>
      </c>
      <c r="K52" s="130"/>
      <c r="L52" s="129"/>
      <c r="M52" s="169"/>
      <c r="N52" s="170"/>
      <c r="O52" s="132"/>
      <c r="P52" s="133"/>
      <c r="Q52" s="94" t="str">
        <f>IF(H52="","",IF($C$5&lt;=44926,IF(H52="","",IF((K52-H52)=0,IF((L52-I52)=2400,VLOOKUP(C52,VerpflUebernacht!$A$5:$D$378,2,FALSE),IF((L52-I52)&gt;=800,VLOOKUP(C52,VerpflUebernacht!$A$5:$D$378,3,FALSE)*(1-(IF(M52="Ja",0.2)+IF(O52="Ja",0.4)+IF(P52="Ja",0.4))),"unter 8 Std.")),IF((K52-H52)=1,2*VLOOKUP(C52,VerpflUebernacht!$A$5:$D$378,3,FALSE)*(1-(IF(M52="Ja",0.2)+IF(O52="Ja",0.4)+IF(P52="Ja",0.4))),IF((K52-H52)=2,((2*VLOOKUP(C52,VerpflUebernacht!$A$5:$D$382,3,FALSE))+VLOOKUP(C52,VerpflUebernacht!$A$5:$D$382,2,FALSE))*(1-(IF(M52="Ja",0.2)+IF(O52="Ja",0.4)+IF(P52="Ja",0.4))),IF((K52-H52)&gt;=3,((K52-H52)*VLOOKUP(C52,VerpflUebernacht!$A$5:$D$382,2,FALSE)*(1-(IF(M52="Ja",0.2)+IF(O52="Ja",0.4)+IF(P52="Ja",0.4)))),"R"))))),IF($C$5=45291,IF(H52="","",IF((K52-H52)=0,IF((L52-I52)=2400,VLOOKUP(C52,VerpflUebernacht!$P$5:$S$377,2,FALSE),IF((L52-I52)&gt;=800,VLOOKUP(C52,VerpflUebernacht!$P$5:$S$377,3,FALSE)*(1-(IF(M52="Ja",0.2)+IF(O52="Ja",0.4)+IF(P52="Ja",0.4))),"unter 8 Std.")),IF((K52-H52)=1,2*VLOOKUP(C52,VerpflUebernacht!$P$5:$S$377,3,FALSE)*(1-(IF(M52="Ja",0.2)+IF(O52="Ja",0.4)+IF(P52="Ja",0.4))),IF((K52-H52)=2,((2*VLOOKUP(C52,VerpflUebernacht!$P$5:$S$381,3,FALSE))+VLOOKUP(C52,VerpflUebernacht!$P$5:$S$381,2,FALSE))*(1-(IF(M52="Ja",0.2)+IF(O52="Ja",0.4)+IF(P52="Ja",0.4))),IF((K52-H52)&gt;=3,((K52-H52)*VLOOKUP(C52,VerpflUebernacht!$P$5:$S$381,2,FALSE)*(1-(IF(M52="Ja",0.2)+IF(O52="Ja",0.4)+IF(P52="Ja",0.4)))),"R"))))),IF($C$5=45657,IF(H52="","",IF((K52-H52)=0,IF((L52-I52)=2400,VLOOKUP(C52,VerpflUebernacht!$U$5:$X$377,2,FALSE),IF((L52-I52)&gt;=800,VLOOKUP(C52,VerpflUebernacht!$U$5:$X$377,3,FALSE)*(1-(IF(M52="Ja",0.2)+IF(O52="Ja",0.4)+IF(P52="Ja",0.4))),"unter 8 Std.")),IF((K52-H52)=1,2*VLOOKUP(C52,VerpflUebernacht!$U$5:$X$377,3,FALSE)*(1-(IF(M52="Ja",0.2)+IF(O52="Ja",0.4)+IF(P52="Ja",0.4))),IF((K52-H52)=2,((2*VLOOKUP(C52,VerpflUebernacht!$U$5:$X$381,3,FALSE))+VLOOKUP(C52,VerpflUebernacht!$U$5:$X$381,2,FALSE))*(1-(IF(M52="Ja",0.2)+IF(O52="Ja",0.4)+IF(P52="Ja",0.4))),IF((K52-H52)&gt;=3,((K52-H52)*VLOOKUP(C52,VerpflUebernacht!$U$5:$X$381,2,FALSE)*(1-(IF(M52="Ja",0.2)+IF(O52="Ja",0.4)+IF(P52="Ja",0.4)))),"R"))))),IF($C$5=46022,IF(H52="","",IF((K52-H52)=0,IF((L52-I52)=2400,VLOOKUP(C52,VerpflUebernacht!$Z$5:$AC$377,2,FALSE),IF((L52-I52)&gt;=800,VLOOKUP(C52,VerpflUebernacht!$Z$5:$AC$377,3,FALSE)*(1-(IF(M52="Ja",0.2)+IF(O52="Ja",0.4)+IF(P52="Ja",0.4))),"unter 8 Std.")),IF((K52-H52)=1,2*VLOOKUP(C52,VerpflUebernacht!$Z$5:$AC$377,3,FALSE)*(1-(IF(M52="Ja",0.2)+IF(O52="Ja",0.4)+IF(P52="Ja",0.4))),IF((K52-H52)=2,((2*VLOOKUP(C52,VerpflUebernacht!$Z$5:$AC$381,3,FALSE))+VLOOKUP(C52,VerpflUebernacht!$Z$5:$AC$381,2,FALSE))*(1-(IF(M52="Ja",0.2)+IF(O52="Ja",0.4)+IF(P52="Ja",0.4))),IF((K52-H52)&gt;=3,((K52-H52)*VLOOKUP(C52,VerpflUebernacht!$Z$5:$AC$381,2,FALSE)*(1-(IF(M52="Ja",0.2)+IF(O52="Ja",0.4)+IF(P52="Ja",0.4)))),"R"))))),"unbekannt")))))</f>
        <v/>
      </c>
      <c r="R52" s="131"/>
      <c r="S52" s="134"/>
      <c r="T52" s="95" t="str">
        <f>IF(S52="","",IF(S52="Pkw",IF(R52&lt;=20,R52*VerpflUebernacht!$H$56*2,((R52-20)*VerpflUebernacht!$I$56*2)+(20*VerpflUebernacht!$H$56*2)),IF(S52="Motorrad",VerpflUebernacht!$H$57*R52*2,IF(S52="Fahrrad",VerpflUebernacht!$H$58*R52*2,"sep.Liste"))))</f>
        <v/>
      </c>
      <c r="U52" s="143"/>
      <c r="V52" s="96" t="str">
        <f>IFERROR(IF(U52="Pauschale",IF(K52-H52&gt;=1,VLOOKUP(C52,#REF!,4,FALSE)*(K52-H52),""),""),"")</f>
        <v/>
      </c>
      <c r="W52" s="132"/>
      <c r="X52" s="123" t="str">
        <f>IF(A52="","","lfd. Nr."&amp;A52&amp;"-"&amp;TEXT(Reisekosten!$H52,"t. MMM ")&amp;"-"&amp;D52)</f>
        <v/>
      </c>
    </row>
    <row r="53" spans="1:24" s="97" customFormat="1" ht="12.75">
      <c r="A53" s="119" t="str">
        <f>IF(H53&lt;&gt;"",MAX($A$13:A52)+1,"")</f>
        <v/>
      </c>
      <c r="B53" s="120" t="str">
        <f>IF(H53="","",IFERROR(IF(WEEKNUM(H53)=MAX($B$12:B52),"",WEEKNUM(H53)),""))</f>
        <v/>
      </c>
      <c r="C53" s="126" t="s">
        <v>80</v>
      </c>
      <c r="D53" s="125"/>
      <c r="E53" s="124"/>
      <c r="F53" s="127"/>
      <c r="G53" s="121" t="str">
        <f t="shared" si="0"/>
        <v/>
      </c>
      <c r="H53" s="128"/>
      <c r="I53" s="129"/>
      <c r="J53" s="122" t="str">
        <f t="shared" si="1"/>
        <v/>
      </c>
      <c r="K53" s="130"/>
      <c r="L53" s="129"/>
      <c r="M53" s="169"/>
      <c r="N53" s="170"/>
      <c r="O53" s="132"/>
      <c r="P53" s="133"/>
      <c r="Q53" s="94" t="str">
        <f>IF(H53="","",IF($C$5&lt;=44926,IF(H53="","",IF((K53-H53)=0,IF((L53-I53)=2400,VLOOKUP(C53,VerpflUebernacht!$A$5:$D$378,2,FALSE),IF((L53-I53)&gt;=800,VLOOKUP(C53,VerpflUebernacht!$A$5:$D$378,3,FALSE)*(1-(IF(M53="Ja",0.2)+IF(O53="Ja",0.4)+IF(P53="Ja",0.4))),"unter 8 Std.")),IF((K53-H53)=1,2*VLOOKUP(C53,VerpflUebernacht!$A$5:$D$378,3,FALSE)*(1-(IF(M53="Ja",0.2)+IF(O53="Ja",0.4)+IF(P53="Ja",0.4))),IF((K53-H53)=2,((2*VLOOKUP(C53,VerpflUebernacht!$A$5:$D$382,3,FALSE))+VLOOKUP(C53,VerpflUebernacht!$A$5:$D$382,2,FALSE))*(1-(IF(M53="Ja",0.2)+IF(O53="Ja",0.4)+IF(P53="Ja",0.4))),IF((K53-H53)&gt;=3,((K53-H53)*VLOOKUP(C53,VerpflUebernacht!$A$5:$D$382,2,FALSE)*(1-(IF(M53="Ja",0.2)+IF(O53="Ja",0.4)+IF(P53="Ja",0.4)))),"R"))))),IF($C$5=45291,IF(H53="","",IF((K53-H53)=0,IF((L53-I53)=2400,VLOOKUP(C53,VerpflUebernacht!$P$5:$S$377,2,FALSE),IF((L53-I53)&gt;=800,VLOOKUP(C53,VerpflUebernacht!$P$5:$S$377,3,FALSE)*(1-(IF(M53="Ja",0.2)+IF(O53="Ja",0.4)+IF(P53="Ja",0.4))),"unter 8 Std.")),IF((K53-H53)=1,2*VLOOKUP(C53,VerpflUebernacht!$P$5:$S$377,3,FALSE)*(1-(IF(M53="Ja",0.2)+IF(O53="Ja",0.4)+IF(P53="Ja",0.4))),IF((K53-H53)=2,((2*VLOOKUP(C53,VerpflUebernacht!$P$5:$S$381,3,FALSE))+VLOOKUP(C53,VerpflUebernacht!$P$5:$S$381,2,FALSE))*(1-(IF(M53="Ja",0.2)+IF(O53="Ja",0.4)+IF(P53="Ja",0.4))),IF((K53-H53)&gt;=3,((K53-H53)*VLOOKUP(C53,VerpflUebernacht!$P$5:$S$381,2,FALSE)*(1-(IF(M53="Ja",0.2)+IF(O53="Ja",0.4)+IF(P53="Ja",0.4)))),"R"))))),IF($C$5=45657,IF(H53="","",IF((K53-H53)=0,IF((L53-I53)=2400,VLOOKUP(C53,VerpflUebernacht!$U$5:$X$377,2,FALSE),IF((L53-I53)&gt;=800,VLOOKUP(C53,VerpflUebernacht!$U$5:$X$377,3,FALSE)*(1-(IF(M53="Ja",0.2)+IF(O53="Ja",0.4)+IF(P53="Ja",0.4))),"unter 8 Std.")),IF((K53-H53)=1,2*VLOOKUP(C53,VerpflUebernacht!$U$5:$X$377,3,FALSE)*(1-(IF(M53="Ja",0.2)+IF(O53="Ja",0.4)+IF(P53="Ja",0.4))),IF((K53-H53)=2,((2*VLOOKUP(C53,VerpflUebernacht!$U$5:$X$381,3,FALSE))+VLOOKUP(C53,VerpflUebernacht!$U$5:$X$381,2,FALSE))*(1-(IF(M53="Ja",0.2)+IF(O53="Ja",0.4)+IF(P53="Ja",0.4))),IF((K53-H53)&gt;=3,((K53-H53)*VLOOKUP(C53,VerpflUebernacht!$U$5:$X$381,2,FALSE)*(1-(IF(M53="Ja",0.2)+IF(O53="Ja",0.4)+IF(P53="Ja",0.4)))),"R"))))),IF($C$5=46022,IF(H53="","",IF((K53-H53)=0,IF((L53-I53)=2400,VLOOKUP(C53,VerpflUebernacht!$Z$5:$AC$377,2,FALSE),IF((L53-I53)&gt;=800,VLOOKUP(C53,VerpflUebernacht!$Z$5:$AC$377,3,FALSE)*(1-(IF(M53="Ja",0.2)+IF(O53="Ja",0.4)+IF(P53="Ja",0.4))),"unter 8 Std.")),IF((K53-H53)=1,2*VLOOKUP(C53,VerpflUebernacht!$Z$5:$AC$377,3,FALSE)*(1-(IF(M53="Ja",0.2)+IF(O53="Ja",0.4)+IF(P53="Ja",0.4))),IF((K53-H53)=2,((2*VLOOKUP(C53,VerpflUebernacht!$Z$5:$AC$381,3,FALSE))+VLOOKUP(C53,VerpflUebernacht!$Z$5:$AC$381,2,FALSE))*(1-(IF(M53="Ja",0.2)+IF(O53="Ja",0.4)+IF(P53="Ja",0.4))),IF((K53-H53)&gt;=3,((K53-H53)*VLOOKUP(C53,VerpflUebernacht!$Z$5:$AC$381,2,FALSE)*(1-(IF(M53="Ja",0.2)+IF(O53="Ja",0.4)+IF(P53="Ja",0.4)))),"R"))))),"unbekannt")))))</f>
        <v/>
      </c>
      <c r="R53" s="131"/>
      <c r="S53" s="134"/>
      <c r="T53" s="95" t="str">
        <f>IF(S53="","",IF(S53="Pkw",IF(R53&lt;=20,R53*VerpflUebernacht!$H$56*2,((R53-20)*VerpflUebernacht!$I$56*2)+(20*VerpflUebernacht!$H$56*2)),IF(S53="Motorrad",VerpflUebernacht!$H$57*R53*2,IF(S53="Fahrrad",VerpflUebernacht!$H$58*R53*2,"sep.Liste"))))</f>
        <v/>
      </c>
      <c r="U53" s="143"/>
      <c r="V53" s="96" t="str">
        <f>IFERROR(IF(U53="Pauschale",IF(K53-H53&gt;=1,VLOOKUP(C53,#REF!,4,FALSE)*(K53-H53),""),""),"")</f>
        <v/>
      </c>
      <c r="W53" s="132"/>
      <c r="X53" s="123" t="str">
        <f>IF(A53="","","lfd. Nr."&amp;A53&amp;"-"&amp;TEXT(Reisekosten!$H53,"t. MMM ")&amp;"-"&amp;D53)</f>
        <v/>
      </c>
    </row>
    <row r="54" spans="1:24" s="97" customFormat="1" ht="12.75">
      <c r="A54" s="119" t="str">
        <f>IF(H54&lt;&gt;"",MAX($A$13:A53)+1,"")</f>
        <v/>
      </c>
      <c r="B54" s="120" t="str">
        <f>IF(H54="","",IFERROR(IF(WEEKNUM(H54)=MAX($B$12:B53),"",WEEKNUM(H54)),""))</f>
        <v/>
      </c>
      <c r="C54" s="126" t="s">
        <v>80</v>
      </c>
      <c r="D54" s="125"/>
      <c r="E54" s="124"/>
      <c r="F54" s="127"/>
      <c r="G54" s="121" t="str">
        <f t="shared" si="0"/>
        <v/>
      </c>
      <c r="H54" s="128"/>
      <c r="I54" s="129"/>
      <c r="J54" s="122" t="str">
        <f t="shared" si="1"/>
        <v/>
      </c>
      <c r="K54" s="130"/>
      <c r="L54" s="129"/>
      <c r="M54" s="169"/>
      <c r="N54" s="170"/>
      <c r="O54" s="132"/>
      <c r="P54" s="133"/>
      <c r="Q54" s="94" t="str">
        <f>IF(H54="","",IF($C$5&lt;=44926,IF(H54="","",IF((K54-H54)=0,IF((L54-I54)=2400,VLOOKUP(C54,VerpflUebernacht!$A$5:$D$378,2,FALSE),IF((L54-I54)&gt;=800,VLOOKUP(C54,VerpflUebernacht!$A$5:$D$378,3,FALSE)*(1-(IF(M54="Ja",0.2)+IF(O54="Ja",0.4)+IF(P54="Ja",0.4))),"unter 8 Std.")),IF((K54-H54)=1,2*VLOOKUP(C54,VerpflUebernacht!$A$5:$D$378,3,FALSE)*(1-(IF(M54="Ja",0.2)+IF(O54="Ja",0.4)+IF(P54="Ja",0.4))),IF((K54-H54)=2,((2*VLOOKUP(C54,VerpflUebernacht!$A$5:$D$382,3,FALSE))+VLOOKUP(C54,VerpflUebernacht!$A$5:$D$382,2,FALSE))*(1-(IF(M54="Ja",0.2)+IF(O54="Ja",0.4)+IF(P54="Ja",0.4))),IF((K54-H54)&gt;=3,((K54-H54)*VLOOKUP(C54,VerpflUebernacht!$A$5:$D$382,2,FALSE)*(1-(IF(M54="Ja",0.2)+IF(O54="Ja",0.4)+IF(P54="Ja",0.4)))),"R"))))),IF($C$5=45291,IF(H54="","",IF((K54-H54)=0,IF((L54-I54)=2400,VLOOKUP(C54,VerpflUebernacht!$P$5:$S$377,2,FALSE),IF((L54-I54)&gt;=800,VLOOKUP(C54,VerpflUebernacht!$P$5:$S$377,3,FALSE)*(1-(IF(M54="Ja",0.2)+IF(O54="Ja",0.4)+IF(P54="Ja",0.4))),"unter 8 Std.")),IF((K54-H54)=1,2*VLOOKUP(C54,VerpflUebernacht!$P$5:$S$377,3,FALSE)*(1-(IF(M54="Ja",0.2)+IF(O54="Ja",0.4)+IF(P54="Ja",0.4))),IF((K54-H54)=2,((2*VLOOKUP(C54,VerpflUebernacht!$P$5:$S$381,3,FALSE))+VLOOKUP(C54,VerpflUebernacht!$P$5:$S$381,2,FALSE))*(1-(IF(M54="Ja",0.2)+IF(O54="Ja",0.4)+IF(P54="Ja",0.4))),IF((K54-H54)&gt;=3,((K54-H54)*VLOOKUP(C54,VerpflUebernacht!$P$5:$S$381,2,FALSE)*(1-(IF(M54="Ja",0.2)+IF(O54="Ja",0.4)+IF(P54="Ja",0.4)))),"R"))))),IF($C$5=45657,IF(H54="","",IF((K54-H54)=0,IF((L54-I54)=2400,VLOOKUP(C54,VerpflUebernacht!$U$5:$X$377,2,FALSE),IF((L54-I54)&gt;=800,VLOOKUP(C54,VerpflUebernacht!$U$5:$X$377,3,FALSE)*(1-(IF(M54="Ja",0.2)+IF(O54="Ja",0.4)+IF(P54="Ja",0.4))),"unter 8 Std.")),IF((K54-H54)=1,2*VLOOKUP(C54,VerpflUebernacht!$U$5:$X$377,3,FALSE)*(1-(IF(M54="Ja",0.2)+IF(O54="Ja",0.4)+IF(P54="Ja",0.4))),IF((K54-H54)=2,((2*VLOOKUP(C54,VerpflUebernacht!$U$5:$X$381,3,FALSE))+VLOOKUP(C54,VerpflUebernacht!$U$5:$X$381,2,FALSE))*(1-(IF(M54="Ja",0.2)+IF(O54="Ja",0.4)+IF(P54="Ja",0.4))),IF((K54-H54)&gt;=3,((K54-H54)*VLOOKUP(C54,VerpflUebernacht!$U$5:$X$381,2,FALSE)*(1-(IF(M54="Ja",0.2)+IF(O54="Ja",0.4)+IF(P54="Ja",0.4)))),"R"))))),IF($C$5=46022,IF(H54="","",IF((K54-H54)=0,IF((L54-I54)=2400,VLOOKUP(C54,VerpflUebernacht!$Z$5:$AC$377,2,FALSE),IF((L54-I54)&gt;=800,VLOOKUP(C54,VerpflUebernacht!$Z$5:$AC$377,3,FALSE)*(1-(IF(M54="Ja",0.2)+IF(O54="Ja",0.4)+IF(P54="Ja",0.4))),"unter 8 Std.")),IF((K54-H54)=1,2*VLOOKUP(C54,VerpflUebernacht!$Z$5:$AC$377,3,FALSE)*(1-(IF(M54="Ja",0.2)+IF(O54="Ja",0.4)+IF(P54="Ja",0.4))),IF((K54-H54)=2,((2*VLOOKUP(C54,VerpflUebernacht!$Z$5:$AC$381,3,FALSE))+VLOOKUP(C54,VerpflUebernacht!$Z$5:$AC$381,2,FALSE))*(1-(IF(M54="Ja",0.2)+IF(O54="Ja",0.4)+IF(P54="Ja",0.4))),IF((K54-H54)&gt;=3,((K54-H54)*VLOOKUP(C54,VerpflUebernacht!$Z$5:$AC$381,2,FALSE)*(1-(IF(M54="Ja",0.2)+IF(O54="Ja",0.4)+IF(P54="Ja",0.4)))),"R"))))),"unbekannt")))))</f>
        <v/>
      </c>
      <c r="R54" s="131"/>
      <c r="S54" s="134"/>
      <c r="T54" s="95" t="str">
        <f>IF(S54="","",IF(S54="Pkw",IF(R54&lt;=20,R54*VerpflUebernacht!$H$56*2,((R54-20)*VerpflUebernacht!$I$56*2)+(20*VerpflUebernacht!$H$56*2)),IF(S54="Motorrad",VerpflUebernacht!$H$57*R54*2,IF(S54="Fahrrad",VerpflUebernacht!$H$58*R54*2,"sep.Liste"))))</f>
        <v/>
      </c>
      <c r="U54" s="143"/>
      <c r="V54" s="96" t="str">
        <f>IFERROR(IF(U54="Pauschale",IF(K54-H54&gt;=1,VLOOKUP(C54,#REF!,4,FALSE)*(K54-H54),""),""),"")</f>
        <v/>
      </c>
      <c r="W54" s="132"/>
      <c r="X54" s="123" t="str">
        <f>IF(A54="","","lfd. Nr."&amp;A54&amp;"-"&amp;TEXT(Reisekosten!$H54,"t. MMM ")&amp;"-"&amp;D54)</f>
        <v/>
      </c>
    </row>
    <row r="55" spans="1:24" s="97" customFormat="1" ht="12.75">
      <c r="A55" s="119" t="str">
        <f>IF(H55&lt;&gt;"",MAX($A$13:A54)+1,"")</f>
        <v/>
      </c>
      <c r="B55" s="120" t="str">
        <f>IF(H55="","",IFERROR(IF(WEEKNUM(H55)=MAX($B$12:B54),"",WEEKNUM(H55)),""))</f>
        <v/>
      </c>
      <c r="C55" s="126" t="s">
        <v>80</v>
      </c>
      <c r="D55" s="125"/>
      <c r="E55" s="124"/>
      <c r="F55" s="127"/>
      <c r="G55" s="121" t="str">
        <f t="shared" si="0"/>
        <v/>
      </c>
      <c r="H55" s="128"/>
      <c r="I55" s="129"/>
      <c r="J55" s="122" t="str">
        <f t="shared" si="1"/>
        <v/>
      </c>
      <c r="K55" s="130"/>
      <c r="L55" s="129"/>
      <c r="M55" s="169"/>
      <c r="N55" s="170"/>
      <c r="O55" s="132"/>
      <c r="P55" s="133"/>
      <c r="Q55" s="94" t="str">
        <f>IF(H55="","",IF($C$5&lt;=44926,IF(H55="","",IF((K55-H55)=0,IF((L55-I55)=2400,VLOOKUP(C55,VerpflUebernacht!$A$5:$D$378,2,FALSE),IF((L55-I55)&gt;=800,VLOOKUP(C55,VerpflUebernacht!$A$5:$D$378,3,FALSE)*(1-(IF(M55="Ja",0.2)+IF(O55="Ja",0.4)+IF(P55="Ja",0.4))),"unter 8 Std.")),IF((K55-H55)=1,2*VLOOKUP(C55,VerpflUebernacht!$A$5:$D$378,3,FALSE)*(1-(IF(M55="Ja",0.2)+IF(O55="Ja",0.4)+IF(P55="Ja",0.4))),IF((K55-H55)=2,((2*VLOOKUP(C55,VerpflUebernacht!$A$5:$D$382,3,FALSE))+VLOOKUP(C55,VerpflUebernacht!$A$5:$D$382,2,FALSE))*(1-(IF(M55="Ja",0.2)+IF(O55="Ja",0.4)+IF(P55="Ja",0.4))),IF((K55-H55)&gt;=3,((K55-H55)*VLOOKUP(C55,VerpflUebernacht!$A$5:$D$382,2,FALSE)*(1-(IF(M55="Ja",0.2)+IF(O55="Ja",0.4)+IF(P55="Ja",0.4)))),"R"))))),IF($C$5=45291,IF(H55="","",IF((K55-H55)=0,IF((L55-I55)=2400,VLOOKUP(C55,VerpflUebernacht!$P$5:$S$377,2,FALSE),IF((L55-I55)&gt;=800,VLOOKUP(C55,VerpflUebernacht!$P$5:$S$377,3,FALSE)*(1-(IF(M55="Ja",0.2)+IF(O55="Ja",0.4)+IF(P55="Ja",0.4))),"unter 8 Std.")),IF((K55-H55)=1,2*VLOOKUP(C55,VerpflUebernacht!$P$5:$S$377,3,FALSE)*(1-(IF(M55="Ja",0.2)+IF(O55="Ja",0.4)+IF(P55="Ja",0.4))),IF((K55-H55)=2,((2*VLOOKUP(C55,VerpflUebernacht!$P$5:$S$381,3,FALSE))+VLOOKUP(C55,VerpflUebernacht!$P$5:$S$381,2,FALSE))*(1-(IF(M55="Ja",0.2)+IF(O55="Ja",0.4)+IF(P55="Ja",0.4))),IF((K55-H55)&gt;=3,((K55-H55)*VLOOKUP(C55,VerpflUebernacht!$P$5:$S$381,2,FALSE)*(1-(IF(M55="Ja",0.2)+IF(O55="Ja",0.4)+IF(P55="Ja",0.4)))),"R"))))),IF($C$5=45657,IF(H55="","",IF((K55-H55)=0,IF((L55-I55)=2400,VLOOKUP(C55,VerpflUebernacht!$U$5:$X$377,2,FALSE),IF((L55-I55)&gt;=800,VLOOKUP(C55,VerpflUebernacht!$U$5:$X$377,3,FALSE)*(1-(IF(M55="Ja",0.2)+IF(O55="Ja",0.4)+IF(P55="Ja",0.4))),"unter 8 Std.")),IF((K55-H55)=1,2*VLOOKUP(C55,VerpflUebernacht!$U$5:$X$377,3,FALSE)*(1-(IF(M55="Ja",0.2)+IF(O55="Ja",0.4)+IF(P55="Ja",0.4))),IF((K55-H55)=2,((2*VLOOKUP(C55,VerpflUebernacht!$U$5:$X$381,3,FALSE))+VLOOKUP(C55,VerpflUebernacht!$U$5:$X$381,2,FALSE))*(1-(IF(M55="Ja",0.2)+IF(O55="Ja",0.4)+IF(P55="Ja",0.4))),IF((K55-H55)&gt;=3,((K55-H55)*VLOOKUP(C55,VerpflUebernacht!$U$5:$X$381,2,FALSE)*(1-(IF(M55="Ja",0.2)+IF(O55="Ja",0.4)+IF(P55="Ja",0.4)))),"R"))))),IF($C$5=46022,IF(H55="","",IF((K55-H55)=0,IF((L55-I55)=2400,VLOOKUP(C55,VerpflUebernacht!$Z$5:$AC$377,2,FALSE),IF((L55-I55)&gt;=800,VLOOKUP(C55,VerpflUebernacht!$Z$5:$AC$377,3,FALSE)*(1-(IF(M55="Ja",0.2)+IF(O55="Ja",0.4)+IF(P55="Ja",0.4))),"unter 8 Std.")),IF((K55-H55)=1,2*VLOOKUP(C55,VerpflUebernacht!$Z$5:$AC$377,3,FALSE)*(1-(IF(M55="Ja",0.2)+IF(O55="Ja",0.4)+IF(P55="Ja",0.4))),IF((K55-H55)=2,((2*VLOOKUP(C55,VerpflUebernacht!$Z$5:$AC$381,3,FALSE))+VLOOKUP(C55,VerpflUebernacht!$Z$5:$AC$381,2,FALSE))*(1-(IF(M55="Ja",0.2)+IF(O55="Ja",0.4)+IF(P55="Ja",0.4))),IF((K55-H55)&gt;=3,((K55-H55)*VLOOKUP(C55,VerpflUebernacht!$Z$5:$AC$381,2,FALSE)*(1-(IF(M55="Ja",0.2)+IF(O55="Ja",0.4)+IF(P55="Ja",0.4)))),"R"))))),"unbekannt")))))</f>
        <v/>
      </c>
      <c r="R55" s="131"/>
      <c r="S55" s="134"/>
      <c r="T55" s="95" t="str">
        <f>IF(S55="","",IF(S55="Pkw",IF(R55&lt;=20,R55*VerpflUebernacht!$H$56*2,((R55-20)*VerpflUebernacht!$I$56*2)+(20*VerpflUebernacht!$H$56*2)),IF(S55="Motorrad",VerpflUebernacht!$H$57*R55*2,IF(S55="Fahrrad",VerpflUebernacht!$H$58*R55*2,"sep.Liste"))))</f>
        <v/>
      </c>
      <c r="U55" s="143"/>
      <c r="V55" s="96" t="str">
        <f>IFERROR(IF(U55="Pauschale",IF(K55-H55&gt;=1,VLOOKUP(C55,#REF!,4,FALSE)*(K55-H55),""),""),"")</f>
        <v/>
      </c>
      <c r="W55" s="132"/>
      <c r="X55" s="123" t="str">
        <f>IF(A55="","","lfd. Nr."&amp;A55&amp;"-"&amp;TEXT(Reisekosten!$H55,"t. MMM ")&amp;"-"&amp;D55)</f>
        <v/>
      </c>
    </row>
    <row r="56" spans="1:24" s="97" customFormat="1" ht="12.75">
      <c r="A56" s="119" t="str">
        <f>IF(H56&lt;&gt;"",MAX($A$13:A55)+1,"")</f>
        <v/>
      </c>
      <c r="B56" s="120" t="str">
        <f>IF(H56="","",IFERROR(IF(WEEKNUM(H56)=MAX($B$12:B55),"",WEEKNUM(H56)),""))</f>
        <v/>
      </c>
      <c r="C56" s="126" t="s">
        <v>80</v>
      </c>
      <c r="D56" s="125"/>
      <c r="E56" s="124"/>
      <c r="F56" s="127"/>
      <c r="G56" s="121" t="str">
        <f t="shared" si="0"/>
        <v/>
      </c>
      <c r="H56" s="128"/>
      <c r="I56" s="129"/>
      <c r="J56" s="122" t="str">
        <f t="shared" si="1"/>
        <v/>
      </c>
      <c r="K56" s="130"/>
      <c r="L56" s="129"/>
      <c r="M56" s="169"/>
      <c r="N56" s="170"/>
      <c r="O56" s="132"/>
      <c r="P56" s="133"/>
      <c r="Q56" s="94" t="str">
        <f>IF(H56="","",IF($C$5&lt;=44926,IF(H56="","",IF((K56-H56)=0,IF((L56-I56)=2400,VLOOKUP(C56,VerpflUebernacht!$A$5:$D$378,2,FALSE),IF((L56-I56)&gt;=800,VLOOKUP(C56,VerpflUebernacht!$A$5:$D$378,3,FALSE)*(1-(IF(M56="Ja",0.2)+IF(O56="Ja",0.4)+IF(P56="Ja",0.4))),"unter 8 Std.")),IF((K56-H56)=1,2*VLOOKUP(C56,VerpflUebernacht!$A$5:$D$378,3,FALSE)*(1-(IF(M56="Ja",0.2)+IF(O56="Ja",0.4)+IF(P56="Ja",0.4))),IF((K56-H56)=2,((2*VLOOKUP(C56,VerpflUebernacht!$A$5:$D$382,3,FALSE))+VLOOKUP(C56,VerpflUebernacht!$A$5:$D$382,2,FALSE))*(1-(IF(M56="Ja",0.2)+IF(O56="Ja",0.4)+IF(P56="Ja",0.4))),IF((K56-H56)&gt;=3,((K56-H56)*VLOOKUP(C56,VerpflUebernacht!$A$5:$D$382,2,FALSE)*(1-(IF(M56="Ja",0.2)+IF(O56="Ja",0.4)+IF(P56="Ja",0.4)))),"R"))))),IF($C$5=45291,IF(H56="","",IF((K56-H56)=0,IF((L56-I56)=2400,VLOOKUP(C56,VerpflUebernacht!$P$5:$S$377,2,FALSE),IF((L56-I56)&gt;=800,VLOOKUP(C56,VerpflUebernacht!$P$5:$S$377,3,FALSE)*(1-(IF(M56="Ja",0.2)+IF(O56="Ja",0.4)+IF(P56="Ja",0.4))),"unter 8 Std.")),IF((K56-H56)=1,2*VLOOKUP(C56,VerpflUebernacht!$P$5:$S$377,3,FALSE)*(1-(IF(M56="Ja",0.2)+IF(O56="Ja",0.4)+IF(P56="Ja",0.4))),IF((K56-H56)=2,((2*VLOOKUP(C56,VerpflUebernacht!$P$5:$S$381,3,FALSE))+VLOOKUP(C56,VerpflUebernacht!$P$5:$S$381,2,FALSE))*(1-(IF(M56="Ja",0.2)+IF(O56="Ja",0.4)+IF(P56="Ja",0.4))),IF((K56-H56)&gt;=3,((K56-H56)*VLOOKUP(C56,VerpflUebernacht!$P$5:$S$381,2,FALSE)*(1-(IF(M56="Ja",0.2)+IF(O56="Ja",0.4)+IF(P56="Ja",0.4)))),"R"))))),IF($C$5=45657,IF(H56="","",IF((K56-H56)=0,IF((L56-I56)=2400,VLOOKUP(C56,VerpflUebernacht!$U$5:$X$377,2,FALSE),IF((L56-I56)&gt;=800,VLOOKUP(C56,VerpflUebernacht!$U$5:$X$377,3,FALSE)*(1-(IF(M56="Ja",0.2)+IF(O56="Ja",0.4)+IF(P56="Ja",0.4))),"unter 8 Std.")),IF((K56-H56)=1,2*VLOOKUP(C56,VerpflUebernacht!$U$5:$X$377,3,FALSE)*(1-(IF(M56="Ja",0.2)+IF(O56="Ja",0.4)+IF(P56="Ja",0.4))),IF((K56-H56)=2,((2*VLOOKUP(C56,VerpflUebernacht!$U$5:$X$381,3,FALSE))+VLOOKUP(C56,VerpflUebernacht!$U$5:$X$381,2,FALSE))*(1-(IF(M56="Ja",0.2)+IF(O56="Ja",0.4)+IF(P56="Ja",0.4))),IF((K56-H56)&gt;=3,((K56-H56)*VLOOKUP(C56,VerpflUebernacht!$U$5:$X$381,2,FALSE)*(1-(IF(M56="Ja",0.2)+IF(O56="Ja",0.4)+IF(P56="Ja",0.4)))),"R"))))),IF($C$5=46022,IF(H56="","",IF((K56-H56)=0,IF((L56-I56)=2400,VLOOKUP(C56,VerpflUebernacht!$Z$5:$AC$377,2,FALSE),IF((L56-I56)&gt;=800,VLOOKUP(C56,VerpflUebernacht!$Z$5:$AC$377,3,FALSE)*(1-(IF(M56="Ja",0.2)+IF(O56="Ja",0.4)+IF(P56="Ja",0.4))),"unter 8 Std.")),IF((K56-H56)=1,2*VLOOKUP(C56,VerpflUebernacht!$Z$5:$AC$377,3,FALSE)*(1-(IF(M56="Ja",0.2)+IF(O56="Ja",0.4)+IF(P56="Ja",0.4))),IF((K56-H56)=2,((2*VLOOKUP(C56,VerpflUebernacht!$Z$5:$AC$381,3,FALSE))+VLOOKUP(C56,VerpflUebernacht!$Z$5:$AC$381,2,FALSE))*(1-(IF(M56="Ja",0.2)+IF(O56="Ja",0.4)+IF(P56="Ja",0.4))),IF((K56-H56)&gt;=3,((K56-H56)*VLOOKUP(C56,VerpflUebernacht!$Z$5:$AC$381,2,FALSE)*(1-(IF(M56="Ja",0.2)+IF(O56="Ja",0.4)+IF(P56="Ja",0.4)))),"R"))))),"unbekannt")))))</f>
        <v/>
      </c>
      <c r="R56" s="131"/>
      <c r="S56" s="134"/>
      <c r="T56" s="95" t="str">
        <f>IF(S56="","",IF(S56="Pkw",IF(R56&lt;=20,R56*VerpflUebernacht!$H$56*2,((R56-20)*VerpflUebernacht!$I$56*2)+(20*VerpflUebernacht!$H$56*2)),IF(S56="Motorrad",VerpflUebernacht!$H$57*R56*2,IF(S56="Fahrrad",VerpflUebernacht!$H$58*R56*2,"sep.Liste"))))</f>
        <v/>
      </c>
      <c r="U56" s="143"/>
      <c r="V56" s="96" t="str">
        <f>IFERROR(IF(U56="Pauschale",IF(K56-H56&gt;=1,VLOOKUP(C56,#REF!,4,FALSE)*(K56-H56),""),""),"")</f>
        <v/>
      </c>
      <c r="W56" s="132"/>
      <c r="X56" s="123" t="str">
        <f>IF(A56="","","lfd. Nr."&amp;A56&amp;"-"&amp;TEXT(Reisekosten!$H56,"t. MMM ")&amp;"-"&amp;D56)</f>
        <v/>
      </c>
    </row>
    <row r="57" spans="1:24" s="97" customFormat="1" ht="12.75">
      <c r="A57" s="119" t="str">
        <f>IF(H57&lt;&gt;"",MAX($A$13:A56)+1,"")</f>
        <v/>
      </c>
      <c r="B57" s="120" t="str">
        <f>IF(H57="","",IFERROR(IF(WEEKNUM(H57)=MAX($B$12:B56),"",WEEKNUM(H57)),""))</f>
        <v/>
      </c>
      <c r="C57" s="126" t="s">
        <v>80</v>
      </c>
      <c r="D57" s="125"/>
      <c r="E57" s="124"/>
      <c r="F57" s="127"/>
      <c r="G57" s="121" t="str">
        <f t="shared" si="0"/>
        <v/>
      </c>
      <c r="H57" s="128"/>
      <c r="I57" s="129"/>
      <c r="J57" s="122" t="str">
        <f t="shared" si="1"/>
        <v/>
      </c>
      <c r="K57" s="130"/>
      <c r="L57" s="129"/>
      <c r="M57" s="169"/>
      <c r="N57" s="170"/>
      <c r="O57" s="132"/>
      <c r="P57" s="133"/>
      <c r="Q57" s="94" t="str">
        <f>IF(H57="","",IF($C$5&lt;=44926,IF(H57="","",IF((K57-H57)=0,IF((L57-I57)=2400,VLOOKUP(C57,VerpflUebernacht!$A$5:$D$378,2,FALSE),IF((L57-I57)&gt;=800,VLOOKUP(C57,VerpflUebernacht!$A$5:$D$378,3,FALSE)*(1-(IF(M57="Ja",0.2)+IF(O57="Ja",0.4)+IF(P57="Ja",0.4))),"unter 8 Std.")),IF((K57-H57)=1,2*VLOOKUP(C57,VerpflUebernacht!$A$5:$D$378,3,FALSE)*(1-(IF(M57="Ja",0.2)+IF(O57="Ja",0.4)+IF(P57="Ja",0.4))),IF((K57-H57)=2,((2*VLOOKUP(C57,VerpflUebernacht!$A$5:$D$382,3,FALSE))+VLOOKUP(C57,VerpflUebernacht!$A$5:$D$382,2,FALSE))*(1-(IF(M57="Ja",0.2)+IF(O57="Ja",0.4)+IF(P57="Ja",0.4))),IF((K57-H57)&gt;=3,((K57-H57)*VLOOKUP(C57,VerpflUebernacht!$A$5:$D$382,2,FALSE)*(1-(IF(M57="Ja",0.2)+IF(O57="Ja",0.4)+IF(P57="Ja",0.4)))),"R"))))),IF($C$5=45291,IF(H57="","",IF((K57-H57)=0,IF((L57-I57)=2400,VLOOKUP(C57,VerpflUebernacht!$P$5:$S$377,2,FALSE),IF((L57-I57)&gt;=800,VLOOKUP(C57,VerpflUebernacht!$P$5:$S$377,3,FALSE)*(1-(IF(M57="Ja",0.2)+IF(O57="Ja",0.4)+IF(P57="Ja",0.4))),"unter 8 Std.")),IF((K57-H57)=1,2*VLOOKUP(C57,VerpflUebernacht!$P$5:$S$377,3,FALSE)*(1-(IF(M57="Ja",0.2)+IF(O57="Ja",0.4)+IF(P57="Ja",0.4))),IF((K57-H57)=2,((2*VLOOKUP(C57,VerpflUebernacht!$P$5:$S$381,3,FALSE))+VLOOKUP(C57,VerpflUebernacht!$P$5:$S$381,2,FALSE))*(1-(IF(M57="Ja",0.2)+IF(O57="Ja",0.4)+IF(P57="Ja",0.4))),IF((K57-H57)&gt;=3,((K57-H57)*VLOOKUP(C57,VerpflUebernacht!$P$5:$S$381,2,FALSE)*(1-(IF(M57="Ja",0.2)+IF(O57="Ja",0.4)+IF(P57="Ja",0.4)))),"R"))))),IF($C$5=45657,IF(H57="","",IF((K57-H57)=0,IF((L57-I57)=2400,VLOOKUP(C57,VerpflUebernacht!$U$5:$X$377,2,FALSE),IF((L57-I57)&gt;=800,VLOOKUP(C57,VerpflUebernacht!$U$5:$X$377,3,FALSE)*(1-(IF(M57="Ja",0.2)+IF(O57="Ja",0.4)+IF(P57="Ja",0.4))),"unter 8 Std.")),IF((K57-H57)=1,2*VLOOKUP(C57,VerpflUebernacht!$U$5:$X$377,3,FALSE)*(1-(IF(M57="Ja",0.2)+IF(O57="Ja",0.4)+IF(P57="Ja",0.4))),IF((K57-H57)=2,((2*VLOOKUP(C57,VerpflUebernacht!$U$5:$X$381,3,FALSE))+VLOOKUP(C57,VerpflUebernacht!$U$5:$X$381,2,FALSE))*(1-(IF(M57="Ja",0.2)+IF(O57="Ja",0.4)+IF(P57="Ja",0.4))),IF((K57-H57)&gt;=3,((K57-H57)*VLOOKUP(C57,VerpflUebernacht!$U$5:$X$381,2,FALSE)*(1-(IF(M57="Ja",0.2)+IF(O57="Ja",0.4)+IF(P57="Ja",0.4)))),"R"))))),IF($C$5=46022,IF(H57="","",IF((K57-H57)=0,IF((L57-I57)=2400,VLOOKUP(C57,VerpflUebernacht!$Z$5:$AC$377,2,FALSE),IF((L57-I57)&gt;=800,VLOOKUP(C57,VerpflUebernacht!$Z$5:$AC$377,3,FALSE)*(1-(IF(M57="Ja",0.2)+IF(O57="Ja",0.4)+IF(P57="Ja",0.4))),"unter 8 Std.")),IF((K57-H57)=1,2*VLOOKUP(C57,VerpflUebernacht!$Z$5:$AC$377,3,FALSE)*(1-(IF(M57="Ja",0.2)+IF(O57="Ja",0.4)+IF(P57="Ja",0.4))),IF((K57-H57)=2,((2*VLOOKUP(C57,VerpflUebernacht!$Z$5:$AC$381,3,FALSE))+VLOOKUP(C57,VerpflUebernacht!$Z$5:$AC$381,2,FALSE))*(1-(IF(M57="Ja",0.2)+IF(O57="Ja",0.4)+IF(P57="Ja",0.4))),IF((K57-H57)&gt;=3,((K57-H57)*VLOOKUP(C57,VerpflUebernacht!$Z$5:$AC$381,2,FALSE)*(1-(IF(M57="Ja",0.2)+IF(O57="Ja",0.4)+IF(P57="Ja",0.4)))),"R"))))),"unbekannt")))))</f>
        <v/>
      </c>
      <c r="R57" s="131"/>
      <c r="S57" s="134"/>
      <c r="T57" s="95" t="str">
        <f>IF(S57="","",IF(S57="Pkw",IF(R57&lt;=20,R57*VerpflUebernacht!$H$56*2,((R57-20)*VerpflUebernacht!$I$56*2)+(20*VerpflUebernacht!$H$56*2)),IF(S57="Motorrad",VerpflUebernacht!$H$57*R57*2,IF(S57="Fahrrad",VerpflUebernacht!$H$58*R57*2,"sep.Liste"))))</f>
        <v/>
      </c>
      <c r="U57" s="143"/>
      <c r="V57" s="96" t="str">
        <f>IFERROR(IF(U57="Pauschale",IF(K57-H57&gt;=1,VLOOKUP(C57,#REF!,4,FALSE)*(K57-H57),""),""),"")</f>
        <v/>
      </c>
      <c r="W57" s="132"/>
      <c r="X57" s="123" t="str">
        <f>IF(A57="","","lfd. Nr."&amp;A57&amp;"-"&amp;TEXT(Reisekosten!$H57,"t. MMM ")&amp;"-"&amp;D57)</f>
        <v/>
      </c>
    </row>
    <row r="58" spans="1:24" s="97" customFormat="1" ht="12.75">
      <c r="A58" s="119" t="str">
        <f>IF(H58&lt;&gt;"",MAX($A$13:A57)+1,"")</f>
        <v/>
      </c>
      <c r="B58" s="120" t="str">
        <f>IF(H58="","",IFERROR(IF(WEEKNUM(H58)=MAX($B$12:B57),"",WEEKNUM(H58)),""))</f>
        <v/>
      </c>
      <c r="C58" s="126" t="s">
        <v>80</v>
      </c>
      <c r="D58" s="125"/>
      <c r="E58" s="124"/>
      <c r="F58" s="127"/>
      <c r="G58" s="121" t="str">
        <f t="shared" si="0"/>
        <v/>
      </c>
      <c r="H58" s="128"/>
      <c r="I58" s="129"/>
      <c r="J58" s="122" t="str">
        <f t="shared" si="1"/>
        <v/>
      </c>
      <c r="K58" s="130"/>
      <c r="L58" s="129"/>
      <c r="M58" s="169"/>
      <c r="N58" s="170"/>
      <c r="O58" s="132"/>
      <c r="P58" s="133"/>
      <c r="Q58" s="94" t="str">
        <f>IF(H58="","",IF($C$5&lt;=44926,IF(H58="","",IF((K58-H58)=0,IF((L58-I58)=2400,VLOOKUP(C58,VerpflUebernacht!$A$5:$D$378,2,FALSE),IF((L58-I58)&gt;=800,VLOOKUP(C58,VerpflUebernacht!$A$5:$D$378,3,FALSE)*(1-(IF(M58="Ja",0.2)+IF(O58="Ja",0.4)+IF(P58="Ja",0.4))),"unter 8 Std.")),IF((K58-H58)=1,2*VLOOKUP(C58,VerpflUebernacht!$A$5:$D$378,3,FALSE)*(1-(IF(M58="Ja",0.2)+IF(O58="Ja",0.4)+IF(P58="Ja",0.4))),IF((K58-H58)=2,((2*VLOOKUP(C58,VerpflUebernacht!$A$5:$D$382,3,FALSE))+VLOOKUP(C58,VerpflUebernacht!$A$5:$D$382,2,FALSE))*(1-(IF(M58="Ja",0.2)+IF(O58="Ja",0.4)+IF(P58="Ja",0.4))),IF((K58-H58)&gt;=3,((K58-H58)*VLOOKUP(C58,VerpflUebernacht!$A$5:$D$382,2,FALSE)*(1-(IF(M58="Ja",0.2)+IF(O58="Ja",0.4)+IF(P58="Ja",0.4)))),"R"))))),IF($C$5=45291,IF(H58="","",IF((K58-H58)=0,IF((L58-I58)=2400,VLOOKUP(C58,VerpflUebernacht!$P$5:$S$377,2,FALSE),IF((L58-I58)&gt;=800,VLOOKUP(C58,VerpflUebernacht!$P$5:$S$377,3,FALSE)*(1-(IF(M58="Ja",0.2)+IF(O58="Ja",0.4)+IF(P58="Ja",0.4))),"unter 8 Std.")),IF((K58-H58)=1,2*VLOOKUP(C58,VerpflUebernacht!$P$5:$S$377,3,FALSE)*(1-(IF(M58="Ja",0.2)+IF(O58="Ja",0.4)+IF(P58="Ja",0.4))),IF((K58-H58)=2,((2*VLOOKUP(C58,VerpflUebernacht!$P$5:$S$381,3,FALSE))+VLOOKUP(C58,VerpflUebernacht!$P$5:$S$381,2,FALSE))*(1-(IF(M58="Ja",0.2)+IF(O58="Ja",0.4)+IF(P58="Ja",0.4))),IF((K58-H58)&gt;=3,((K58-H58)*VLOOKUP(C58,VerpflUebernacht!$P$5:$S$381,2,FALSE)*(1-(IF(M58="Ja",0.2)+IF(O58="Ja",0.4)+IF(P58="Ja",0.4)))),"R"))))),IF($C$5=45657,IF(H58="","",IF((K58-H58)=0,IF((L58-I58)=2400,VLOOKUP(C58,VerpflUebernacht!$U$5:$X$377,2,FALSE),IF((L58-I58)&gt;=800,VLOOKUP(C58,VerpflUebernacht!$U$5:$X$377,3,FALSE)*(1-(IF(M58="Ja",0.2)+IF(O58="Ja",0.4)+IF(P58="Ja",0.4))),"unter 8 Std.")),IF((K58-H58)=1,2*VLOOKUP(C58,VerpflUebernacht!$U$5:$X$377,3,FALSE)*(1-(IF(M58="Ja",0.2)+IF(O58="Ja",0.4)+IF(P58="Ja",0.4))),IF((K58-H58)=2,((2*VLOOKUP(C58,VerpflUebernacht!$U$5:$X$381,3,FALSE))+VLOOKUP(C58,VerpflUebernacht!$U$5:$X$381,2,FALSE))*(1-(IF(M58="Ja",0.2)+IF(O58="Ja",0.4)+IF(P58="Ja",0.4))),IF((K58-H58)&gt;=3,((K58-H58)*VLOOKUP(C58,VerpflUebernacht!$U$5:$X$381,2,FALSE)*(1-(IF(M58="Ja",0.2)+IF(O58="Ja",0.4)+IF(P58="Ja",0.4)))),"R"))))),IF($C$5=46022,IF(H58="","",IF((K58-H58)=0,IF((L58-I58)=2400,VLOOKUP(C58,VerpflUebernacht!$Z$5:$AC$377,2,FALSE),IF((L58-I58)&gt;=800,VLOOKUP(C58,VerpflUebernacht!$Z$5:$AC$377,3,FALSE)*(1-(IF(M58="Ja",0.2)+IF(O58="Ja",0.4)+IF(P58="Ja",0.4))),"unter 8 Std.")),IF((K58-H58)=1,2*VLOOKUP(C58,VerpflUebernacht!$Z$5:$AC$377,3,FALSE)*(1-(IF(M58="Ja",0.2)+IF(O58="Ja",0.4)+IF(P58="Ja",0.4))),IF((K58-H58)=2,((2*VLOOKUP(C58,VerpflUebernacht!$Z$5:$AC$381,3,FALSE))+VLOOKUP(C58,VerpflUebernacht!$Z$5:$AC$381,2,FALSE))*(1-(IF(M58="Ja",0.2)+IF(O58="Ja",0.4)+IF(P58="Ja",0.4))),IF((K58-H58)&gt;=3,((K58-H58)*VLOOKUP(C58,VerpflUebernacht!$Z$5:$AC$381,2,FALSE)*(1-(IF(M58="Ja",0.2)+IF(O58="Ja",0.4)+IF(P58="Ja",0.4)))),"R"))))),"unbekannt")))))</f>
        <v/>
      </c>
      <c r="R58" s="131"/>
      <c r="S58" s="134"/>
      <c r="T58" s="95" t="str">
        <f>IF(S58="","",IF(S58="Pkw",IF(R58&lt;=20,R58*VerpflUebernacht!$H$56*2,((R58-20)*VerpflUebernacht!$I$56*2)+(20*VerpflUebernacht!$H$56*2)),IF(S58="Motorrad",VerpflUebernacht!$H$57*R58*2,IF(S58="Fahrrad",VerpflUebernacht!$H$58*R58*2,"sep.Liste"))))</f>
        <v/>
      </c>
      <c r="U58" s="143"/>
      <c r="V58" s="96" t="str">
        <f>IFERROR(IF(U58="Pauschale",IF(K58-H58&gt;=1,VLOOKUP(C58,#REF!,4,FALSE)*(K58-H58),""),""),"")</f>
        <v/>
      </c>
      <c r="W58" s="132"/>
      <c r="X58" s="123" t="str">
        <f>IF(A58="","","lfd. Nr."&amp;A58&amp;"-"&amp;TEXT(Reisekosten!$H58,"t. MMM ")&amp;"-"&amp;D58)</f>
        <v/>
      </c>
    </row>
    <row r="59" spans="1:24" s="97" customFormat="1" ht="12.75">
      <c r="A59" s="119" t="str">
        <f>IF(H59&lt;&gt;"",MAX($A$13:A58)+1,"")</f>
        <v/>
      </c>
      <c r="B59" s="120" t="str">
        <f>IF(H59="","",IFERROR(IF(WEEKNUM(H59)=MAX($B$12:B58),"",WEEKNUM(H59)),""))</f>
        <v/>
      </c>
      <c r="C59" s="126" t="s">
        <v>80</v>
      </c>
      <c r="D59" s="125"/>
      <c r="E59" s="124"/>
      <c r="F59" s="127"/>
      <c r="G59" s="121" t="str">
        <f t="shared" ref="G59:G60" si="2">IFERROR(IF(H59="","",H59),"")</f>
        <v/>
      </c>
      <c r="H59" s="128"/>
      <c r="I59" s="129"/>
      <c r="J59" s="122" t="str">
        <f t="shared" ref="J59:J60" si="3">IFERROR(IF(K59="","",K59),"")</f>
        <v/>
      </c>
      <c r="K59" s="130"/>
      <c r="L59" s="129"/>
      <c r="M59" s="169"/>
      <c r="N59" s="170"/>
      <c r="O59" s="132"/>
      <c r="P59" s="133"/>
      <c r="Q59" s="94" t="str">
        <f>IF(H59="","",IF($C$5&lt;=44926,IF(H59="","",IF((K59-H59)=0,IF((L59-I59)=2400,VLOOKUP(C59,VerpflUebernacht!$A$5:$D$378,2,FALSE),IF((L59-I59)&gt;=800,VLOOKUP(C59,VerpflUebernacht!$A$5:$D$378,3,FALSE)*(1-(IF(M59="Ja",0.2)+IF(O59="Ja",0.4)+IF(P59="Ja",0.4))),"unter 8 Std.")),IF((K59-H59)=1,2*VLOOKUP(C59,VerpflUebernacht!$A$5:$D$378,3,FALSE)*(1-(IF(M59="Ja",0.2)+IF(O59="Ja",0.4)+IF(P59="Ja",0.4))),IF((K59-H59)=2,((2*VLOOKUP(C59,VerpflUebernacht!$A$5:$D$382,3,FALSE))+VLOOKUP(C59,VerpflUebernacht!$A$5:$D$382,2,FALSE))*(1-(IF(M59="Ja",0.2)+IF(O59="Ja",0.4)+IF(P59="Ja",0.4))),IF((K59-H59)&gt;=3,((K59-H59)*VLOOKUP(C59,VerpflUebernacht!$A$5:$D$382,2,FALSE)*(1-(IF(M59="Ja",0.2)+IF(O59="Ja",0.4)+IF(P59="Ja",0.4)))),"R"))))),IF($C$5=45291,IF(H59="","",IF((K59-H59)=0,IF((L59-I59)=2400,VLOOKUP(C59,VerpflUebernacht!$P$5:$S$377,2,FALSE),IF((L59-I59)&gt;=800,VLOOKUP(C59,VerpflUebernacht!$P$5:$S$377,3,FALSE)*(1-(IF(M59="Ja",0.2)+IF(O59="Ja",0.4)+IF(P59="Ja",0.4))),"unter 8 Std.")),IF((K59-H59)=1,2*VLOOKUP(C59,VerpflUebernacht!$P$5:$S$377,3,FALSE)*(1-(IF(M59="Ja",0.2)+IF(O59="Ja",0.4)+IF(P59="Ja",0.4))),IF((K59-H59)=2,((2*VLOOKUP(C59,VerpflUebernacht!$P$5:$S$381,3,FALSE))+VLOOKUP(C59,VerpflUebernacht!$P$5:$S$381,2,FALSE))*(1-(IF(M59="Ja",0.2)+IF(O59="Ja",0.4)+IF(P59="Ja",0.4))),IF((K59-H59)&gt;=3,((K59-H59)*VLOOKUP(C59,VerpflUebernacht!$P$5:$S$381,2,FALSE)*(1-(IF(M59="Ja",0.2)+IF(O59="Ja",0.4)+IF(P59="Ja",0.4)))),"R"))))),IF($C$5=45657,IF(H59="","",IF((K59-H59)=0,IF((L59-I59)=2400,VLOOKUP(C59,VerpflUebernacht!$U$5:$X$377,2,FALSE),IF((L59-I59)&gt;=800,VLOOKUP(C59,VerpflUebernacht!$U$5:$X$377,3,FALSE)*(1-(IF(M59="Ja",0.2)+IF(O59="Ja",0.4)+IF(P59="Ja",0.4))),"unter 8 Std.")),IF((K59-H59)=1,2*VLOOKUP(C59,VerpflUebernacht!$U$5:$X$377,3,FALSE)*(1-(IF(M59="Ja",0.2)+IF(O59="Ja",0.4)+IF(P59="Ja",0.4))),IF((K59-H59)=2,((2*VLOOKUP(C59,VerpflUebernacht!$U$5:$X$381,3,FALSE))+VLOOKUP(C59,VerpflUebernacht!$U$5:$X$381,2,FALSE))*(1-(IF(M59="Ja",0.2)+IF(O59="Ja",0.4)+IF(P59="Ja",0.4))),IF((K59-H59)&gt;=3,((K59-H59)*VLOOKUP(C59,VerpflUebernacht!$U$5:$X$381,2,FALSE)*(1-(IF(M59="Ja",0.2)+IF(O59="Ja",0.4)+IF(P59="Ja",0.4)))),"R"))))),IF($C$5=46022,IF(H59="","",IF((K59-H59)=0,IF((L59-I59)=2400,VLOOKUP(C59,VerpflUebernacht!$Z$5:$AC$377,2,FALSE),IF((L59-I59)&gt;=800,VLOOKUP(C59,VerpflUebernacht!$Z$5:$AC$377,3,FALSE)*(1-(IF(M59="Ja",0.2)+IF(O59="Ja",0.4)+IF(P59="Ja",0.4))),"unter 8 Std.")),IF((K59-H59)=1,2*VLOOKUP(C59,VerpflUebernacht!$Z$5:$AC$377,3,FALSE)*(1-(IF(M59="Ja",0.2)+IF(O59="Ja",0.4)+IF(P59="Ja",0.4))),IF((K59-H59)=2,((2*VLOOKUP(C59,VerpflUebernacht!$Z$5:$AC$381,3,FALSE))+VLOOKUP(C59,VerpflUebernacht!$Z$5:$AC$381,2,FALSE))*(1-(IF(M59="Ja",0.2)+IF(O59="Ja",0.4)+IF(P59="Ja",0.4))),IF((K59-H59)&gt;=3,((K59-H59)*VLOOKUP(C59,VerpflUebernacht!$Z$5:$AC$381,2,FALSE)*(1-(IF(M59="Ja",0.2)+IF(O59="Ja",0.4)+IF(P59="Ja",0.4)))),"R"))))),"unbekannt")))))</f>
        <v/>
      </c>
      <c r="R59" s="131"/>
      <c r="S59" s="134"/>
      <c r="T59" s="95" t="str">
        <f>IF(S59="","",IF(S59="Pkw",IF(R59&lt;=20,R59*VerpflUebernacht!$H$56*2,((R59-20)*VerpflUebernacht!$I$56*2)+(20*VerpflUebernacht!$H$56*2)),IF(S59="Motorrad",VerpflUebernacht!$H$57*R59*2,IF(S59="Fahrrad",VerpflUebernacht!$H$58*R59*2,"sep.Liste"))))</f>
        <v/>
      </c>
      <c r="U59" s="143"/>
      <c r="V59" s="96" t="str">
        <f>IFERROR(IF(U59="Pauschale",IF(K59-H59&gt;=1,VLOOKUP(C59,#REF!,4,FALSE)*(K59-H59),""),""),"")</f>
        <v/>
      </c>
      <c r="W59" s="132"/>
      <c r="X59" s="123"/>
    </row>
    <row r="60" spans="1:24" s="97" customFormat="1" ht="12.75">
      <c r="A60" s="119" t="str">
        <f>IF(H60&lt;&gt;"",MAX($A$13:A59)+1,"")</f>
        <v/>
      </c>
      <c r="B60" s="120" t="str">
        <f>IF(H60="","",IFERROR(IF(WEEKNUM(H60)=MAX($B$12:B59),"",WEEKNUM(H60)),""))</f>
        <v/>
      </c>
      <c r="C60" s="126" t="s">
        <v>80</v>
      </c>
      <c r="D60" s="125"/>
      <c r="E60" s="124"/>
      <c r="F60" s="127"/>
      <c r="G60" s="121" t="str">
        <f t="shared" si="2"/>
        <v/>
      </c>
      <c r="H60" s="128"/>
      <c r="I60" s="129"/>
      <c r="J60" s="122" t="str">
        <f t="shared" si="3"/>
        <v/>
      </c>
      <c r="K60" s="130"/>
      <c r="L60" s="129"/>
      <c r="M60" s="169"/>
      <c r="N60" s="170"/>
      <c r="O60" s="132"/>
      <c r="P60" s="133"/>
      <c r="Q60" s="94" t="str">
        <f>IF(H60="","",IF($C$5&lt;=44926,IF(H60="","",IF((K60-H60)=0,IF((L60-I60)=2400,VLOOKUP(C60,VerpflUebernacht!$A$5:$D$378,2,FALSE),IF((L60-I60)&gt;=800,VLOOKUP(C60,VerpflUebernacht!$A$5:$D$378,3,FALSE)*(1-(IF(M60="Ja",0.2)+IF(O60="Ja",0.4)+IF(P60="Ja",0.4))),"unter 8 Std.")),IF((K60-H60)=1,2*VLOOKUP(C60,VerpflUebernacht!$A$5:$D$378,3,FALSE)*(1-(IF(M60="Ja",0.2)+IF(O60="Ja",0.4)+IF(P60="Ja",0.4))),IF((K60-H60)=2,((2*VLOOKUP(C60,VerpflUebernacht!$A$5:$D$382,3,FALSE))+VLOOKUP(C60,VerpflUebernacht!$A$5:$D$382,2,FALSE))*(1-(IF(M60="Ja",0.2)+IF(O60="Ja",0.4)+IF(P60="Ja",0.4))),IF((K60-H60)&gt;=3,((K60-H60)*VLOOKUP(C60,VerpflUebernacht!$A$5:$D$382,2,FALSE)*(1-(IF(M60="Ja",0.2)+IF(O60="Ja",0.4)+IF(P60="Ja",0.4)))),"R"))))),IF($C$5=45291,IF(H60="","",IF((K60-H60)=0,IF((L60-I60)=2400,VLOOKUP(C60,VerpflUebernacht!$P$5:$S$377,2,FALSE),IF((L60-I60)&gt;=800,VLOOKUP(C60,VerpflUebernacht!$P$5:$S$377,3,FALSE)*(1-(IF(M60="Ja",0.2)+IF(O60="Ja",0.4)+IF(P60="Ja",0.4))),"unter 8 Std.")),IF((K60-H60)=1,2*VLOOKUP(C60,VerpflUebernacht!$P$5:$S$377,3,FALSE)*(1-(IF(M60="Ja",0.2)+IF(O60="Ja",0.4)+IF(P60="Ja",0.4))),IF((K60-H60)=2,((2*VLOOKUP(C60,VerpflUebernacht!$P$5:$S$381,3,FALSE))+VLOOKUP(C60,VerpflUebernacht!$P$5:$S$381,2,FALSE))*(1-(IF(M60="Ja",0.2)+IF(O60="Ja",0.4)+IF(P60="Ja",0.4))),IF((K60-H60)&gt;=3,((K60-H60)*VLOOKUP(C60,VerpflUebernacht!$P$5:$S$381,2,FALSE)*(1-(IF(M60="Ja",0.2)+IF(O60="Ja",0.4)+IF(P60="Ja",0.4)))),"R"))))),IF($C$5=45657,IF(H60="","",IF((K60-H60)=0,IF((L60-I60)=2400,VLOOKUP(C60,VerpflUebernacht!$U$5:$X$377,2,FALSE),IF((L60-I60)&gt;=800,VLOOKUP(C60,VerpflUebernacht!$U$5:$X$377,3,FALSE)*(1-(IF(M60="Ja",0.2)+IF(O60="Ja",0.4)+IF(P60="Ja",0.4))),"unter 8 Std.")),IF((K60-H60)=1,2*VLOOKUP(C60,VerpflUebernacht!$U$5:$X$377,3,FALSE)*(1-(IF(M60="Ja",0.2)+IF(O60="Ja",0.4)+IF(P60="Ja",0.4))),IF((K60-H60)=2,((2*VLOOKUP(C60,VerpflUebernacht!$U$5:$X$381,3,FALSE))+VLOOKUP(C60,VerpflUebernacht!$U$5:$X$381,2,FALSE))*(1-(IF(M60="Ja",0.2)+IF(O60="Ja",0.4)+IF(P60="Ja",0.4))),IF((K60-H60)&gt;=3,((K60-H60)*VLOOKUP(C60,VerpflUebernacht!$U$5:$X$381,2,FALSE)*(1-(IF(M60="Ja",0.2)+IF(O60="Ja",0.4)+IF(P60="Ja",0.4)))),"R"))))),IF($C$5=46022,IF(H60="","",IF((K60-H60)=0,IF((L60-I60)=2400,VLOOKUP(C60,VerpflUebernacht!$Z$5:$AC$377,2,FALSE),IF((L60-I60)&gt;=800,VLOOKUP(C60,VerpflUebernacht!$Z$5:$AC$377,3,FALSE)*(1-(IF(M60="Ja",0.2)+IF(O60="Ja",0.4)+IF(P60="Ja",0.4))),"unter 8 Std.")),IF((K60-H60)=1,2*VLOOKUP(C60,VerpflUebernacht!$Z$5:$AC$377,3,FALSE)*(1-(IF(M60="Ja",0.2)+IF(O60="Ja",0.4)+IF(P60="Ja",0.4))),IF((K60-H60)=2,((2*VLOOKUP(C60,VerpflUebernacht!$Z$5:$AC$381,3,FALSE))+VLOOKUP(C60,VerpflUebernacht!$Z$5:$AC$381,2,FALSE))*(1-(IF(M60="Ja",0.2)+IF(O60="Ja",0.4)+IF(P60="Ja",0.4))),IF((K60-H60)&gt;=3,((K60-H60)*VLOOKUP(C60,VerpflUebernacht!$Z$5:$AC$381,2,FALSE)*(1-(IF(M60="Ja",0.2)+IF(O60="Ja",0.4)+IF(P60="Ja",0.4)))),"R"))))),"unbekannt")))))</f>
        <v/>
      </c>
      <c r="R60" s="131"/>
      <c r="S60" s="134"/>
      <c r="T60" s="95" t="str">
        <f>IF(S60="","",IF(S60="Pkw",IF(R60&lt;=20,R60*VerpflUebernacht!$H$56*2,((R60-20)*VerpflUebernacht!$I$56*2)+(20*VerpflUebernacht!$H$56*2)),IF(S60="Motorrad",VerpflUebernacht!$H$57*R60*2,IF(S60="Fahrrad",VerpflUebernacht!$H$58*R60*2,"sep.Liste"))))</f>
        <v/>
      </c>
      <c r="U60" s="143"/>
      <c r="V60" s="96" t="str">
        <f>IFERROR(IF(U60="Pauschale",IF(K60-H60&gt;=1,VLOOKUP(C60,#REF!,4,FALSE)*(K60-H60),""),""),"")</f>
        <v/>
      </c>
      <c r="W60" s="132"/>
      <c r="X60" s="123"/>
    </row>
    <row r="61" spans="1:24" s="97" customFormat="1" ht="12.75">
      <c r="A61" s="119" t="str">
        <f>IF(H61&lt;&gt;"",MAX($A$13:A60)+1,"")</f>
        <v/>
      </c>
      <c r="B61" s="120" t="str">
        <f>IF(H61="","",IFERROR(IF(WEEKNUM(H61)=MAX($B$12:B60),"",WEEKNUM(H61)),""))</f>
        <v/>
      </c>
      <c r="C61" s="126" t="s">
        <v>80</v>
      </c>
      <c r="D61" s="125"/>
      <c r="E61" s="124"/>
      <c r="F61" s="127"/>
      <c r="G61" s="121" t="str">
        <f t="shared" ref="G61:G64" si="4">IFERROR(IF(H61="","",H61),"")</f>
        <v/>
      </c>
      <c r="H61" s="128"/>
      <c r="I61" s="129"/>
      <c r="J61" s="122" t="str">
        <f t="shared" ref="J61:J64" si="5">IFERROR(IF(K61="","",K61),"")</f>
        <v/>
      </c>
      <c r="K61" s="130"/>
      <c r="L61" s="129"/>
      <c r="M61" s="169"/>
      <c r="N61" s="170"/>
      <c r="O61" s="132"/>
      <c r="P61" s="133"/>
      <c r="Q61" s="94" t="str">
        <f>IF(H61="","",IF($C$5&lt;=44926,IF(H61="","",IF((K61-H61)=0,IF((L61-I61)=2400,VLOOKUP(C61,VerpflUebernacht!$A$5:$D$378,2,FALSE),IF((L61-I61)&gt;=800,VLOOKUP(C61,VerpflUebernacht!$A$5:$D$378,3,FALSE)*(1-(IF(M61="Ja",0.2)+IF(O61="Ja",0.4)+IF(P61="Ja",0.4))),"unter 8 Std.")),IF((K61-H61)=1,2*VLOOKUP(C61,VerpflUebernacht!$A$5:$D$378,3,FALSE)*(1-(IF(M61="Ja",0.2)+IF(O61="Ja",0.4)+IF(P61="Ja",0.4))),IF((K61-H61)=2,((2*VLOOKUP(C61,VerpflUebernacht!$A$5:$D$382,3,FALSE))+VLOOKUP(C61,VerpflUebernacht!$A$5:$D$382,2,FALSE))*(1-(IF(M61="Ja",0.2)+IF(O61="Ja",0.4)+IF(P61="Ja",0.4))),IF((K61-H61)&gt;=3,((K61-H61)*VLOOKUP(C61,VerpflUebernacht!$A$5:$D$382,2,FALSE)*(1-(IF(M61="Ja",0.2)+IF(O61="Ja",0.4)+IF(P61="Ja",0.4)))),"R"))))),IF($C$5=45291,IF(H61="","",IF((K61-H61)=0,IF((L61-I61)=2400,VLOOKUP(C61,VerpflUebernacht!$P$5:$S$377,2,FALSE),IF((L61-I61)&gt;=800,VLOOKUP(C61,VerpflUebernacht!$P$5:$S$377,3,FALSE)*(1-(IF(M61="Ja",0.2)+IF(O61="Ja",0.4)+IF(P61="Ja",0.4))),"unter 8 Std.")),IF((K61-H61)=1,2*VLOOKUP(C61,VerpflUebernacht!$P$5:$S$377,3,FALSE)*(1-(IF(M61="Ja",0.2)+IF(O61="Ja",0.4)+IF(P61="Ja",0.4))),IF((K61-H61)=2,((2*VLOOKUP(C61,VerpflUebernacht!$P$5:$S$381,3,FALSE))+VLOOKUP(C61,VerpflUebernacht!$P$5:$S$381,2,FALSE))*(1-(IF(M61="Ja",0.2)+IF(O61="Ja",0.4)+IF(P61="Ja",0.4))),IF((K61-H61)&gt;=3,((K61-H61)*VLOOKUP(C61,VerpflUebernacht!$P$5:$S$381,2,FALSE)*(1-(IF(M61="Ja",0.2)+IF(O61="Ja",0.4)+IF(P61="Ja",0.4)))),"R"))))),IF($C$5=45657,IF(H61="","",IF((K61-H61)=0,IF((L61-I61)=2400,VLOOKUP(C61,VerpflUebernacht!$U$5:$X$377,2,FALSE),IF((L61-I61)&gt;=800,VLOOKUP(C61,VerpflUebernacht!$U$5:$X$377,3,FALSE)*(1-(IF(M61="Ja",0.2)+IF(O61="Ja",0.4)+IF(P61="Ja",0.4))),"unter 8 Std.")),IF((K61-H61)=1,2*VLOOKUP(C61,VerpflUebernacht!$U$5:$X$377,3,FALSE)*(1-(IF(M61="Ja",0.2)+IF(O61="Ja",0.4)+IF(P61="Ja",0.4))),IF((K61-H61)=2,((2*VLOOKUP(C61,VerpflUebernacht!$U$5:$X$381,3,FALSE))+VLOOKUP(C61,VerpflUebernacht!$U$5:$X$381,2,FALSE))*(1-(IF(M61="Ja",0.2)+IF(O61="Ja",0.4)+IF(P61="Ja",0.4))),IF((K61-H61)&gt;=3,((K61-H61)*VLOOKUP(C61,VerpflUebernacht!$U$5:$X$381,2,FALSE)*(1-(IF(M61="Ja",0.2)+IF(O61="Ja",0.4)+IF(P61="Ja",0.4)))),"R"))))),IF($C$5=46022,IF(H61="","",IF((K61-H61)=0,IF((L61-I61)=2400,VLOOKUP(C61,VerpflUebernacht!$Z$5:$AC$377,2,FALSE),IF((L61-I61)&gt;=800,VLOOKUP(C61,VerpflUebernacht!$Z$5:$AC$377,3,FALSE)*(1-(IF(M61="Ja",0.2)+IF(O61="Ja",0.4)+IF(P61="Ja",0.4))),"unter 8 Std.")),IF((K61-H61)=1,2*VLOOKUP(C61,VerpflUebernacht!$Z$5:$AC$377,3,FALSE)*(1-(IF(M61="Ja",0.2)+IF(O61="Ja",0.4)+IF(P61="Ja",0.4))),IF((K61-H61)=2,((2*VLOOKUP(C61,VerpflUebernacht!$Z$5:$AC$381,3,FALSE))+VLOOKUP(C61,VerpflUebernacht!$Z$5:$AC$381,2,FALSE))*(1-(IF(M61="Ja",0.2)+IF(O61="Ja",0.4)+IF(P61="Ja",0.4))),IF((K61-H61)&gt;=3,((K61-H61)*VLOOKUP(C61,VerpflUebernacht!$Z$5:$AC$381,2,FALSE)*(1-(IF(M61="Ja",0.2)+IF(O61="Ja",0.4)+IF(P61="Ja",0.4)))),"R"))))),"unbekannt")))))</f>
        <v/>
      </c>
      <c r="R61" s="131"/>
      <c r="S61" s="134"/>
      <c r="T61" s="95" t="str">
        <f>IF(S61="","",IF(S61="Pkw",IF(R61&lt;=20,R61*VerpflUebernacht!$H$56*2,((R61-20)*VerpflUebernacht!$I$56*2)+(20*VerpflUebernacht!$H$56*2)),IF(S61="Motorrad",VerpflUebernacht!$H$57*R61*2,IF(S61="Fahrrad",VerpflUebernacht!$H$58*R61*2,"sep.Liste"))))</f>
        <v/>
      </c>
      <c r="U61" s="143"/>
      <c r="V61" s="96" t="str">
        <f>IFERROR(IF(U61="Pauschale",IF(K61-H61&gt;=1,VLOOKUP(C61,#REF!,4,FALSE)*(K61-H61),""),""),"")</f>
        <v/>
      </c>
      <c r="W61" s="132"/>
      <c r="X61" s="123"/>
    </row>
    <row r="62" spans="1:24" s="97" customFormat="1" ht="12.75">
      <c r="A62" s="119" t="str">
        <f>IF(H62&lt;&gt;"",MAX($A$13:A61)+1,"")</f>
        <v/>
      </c>
      <c r="B62" s="120" t="str">
        <f>IF(H62="","",IFERROR(IF(WEEKNUM(H62)=MAX($B$12:B61),"",WEEKNUM(H62)),""))</f>
        <v/>
      </c>
      <c r="C62" s="126" t="s">
        <v>80</v>
      </c>
      <c r="D62" s="125"/>
      <c r="E62" s="124"/>
      <c r="F62" s="127"/>
      <c r="G62" s="121" t="str">
        <f t="shared" si="4"/>
        <v/>
      </c>
      <c r="H62" s="128"/>
      <c r="I62" s="129"/>
      <c r="J62" s="122" t="str">
        <f t="shared" si="5"/>
        <v/>
      </c>
      <c r="K62" s="130"/>
      <c r="L62" s="129"/>
      <c r="M62" s="169"/>
      <c r="N62" s="170"/>
      <c r="O62" s="132"/>
      <c r="P62" s="133"/>
      <c r="Q62" s="94" t="str">
        <f>IF(H62="","",IF($C$5&lt;=44926,IF(H62="","",IF((K62-H62)=0,IF((L62-I62)=2400,VLOOKUP(C62,VerpflUebernacht!$A$5:$D$378,2,FALSE),IF((L62-I62)&gt;=800,VLOOKUP(C62,VerpflUebernacht!$A$5:$D$378,3,FALSE)*(1-(IF(M62="Ja",0.2)+IF(O62="Ja",0.4)+IF(P62="Ja",0.4))),"unter 8 Std.")),IF((K62-H62)=1,2*VLOOKUP(C62,VerpflUebernacht!$A$5:$D$378,3,FALSE)*(1-(IF(M62="Ja",0.2)+IF(O62="Ja",0.4)+IF(P62="Ja",0.4))),IF((K62-H62)=2,((2*VLOOKUP(C62,VerpflUebernacht!$A$5:$D$382,3,FALSE))+VLOOKUP(C62,VerpflUebernacht!$A$5:$D$382,2,FALSE))*(1-(IF(M62="Ja",0.2)+IF(O62="Ja",0.4)+IF(P62="Ja",0.4))),IF((K62-H62)&gt;=3,((K62-H62)*VLOOKUP(C62,VerpflUebernacht!$A$5:$D$382,2,FALSE)*(1-(IF(M62="Ja",0.2)+IF(O62="Ja",0.4)+IF(P62="Ja",0.4)))),"R"))))),IF($C$5=45291,IF(H62="","",IF((K62-H62)=0,IF((L62-I62)=2400,VLOOKUP(C62,VerpflUebernacht!$P$5:$S$377,2,FALSE),IF((L62-I62)&gt;=800,VLOOKUP(C62,VerpflUebernacht!$P$5:$S$377,3,FALSE)*(1-(IF(M62="Ja",0.2)+IF(O62="Ja",0.4)+IF(P62="Ja",0.4))),"unter 8 Std.")),IF((K62-H62)=1,2*VLOOKUP(C62,VerpflUebernacht!$P$5:$S$377,3,FALSE)*(1-(IF(M62="Ja",0.2)+IF(O62="Ja",0.4)+IF(P62="Ja",0.4))),IF((K62-H62)=2,((2*VLOOKUP(C62,VerpflUebernacht!$P$5:$S$381,3,FALSE))+VLOOKUP(C62,VerpflUebernacht!$P$5:$S$381,2,FALSE))*(1-(IF(M62="Ja",0.2)+IF(O62="Ja",0.4)+IF(P62="Ja",0.4))),IF((K62-H62)&gt;=3,((K62-H62)*VLOOKUP(C62,VerpflUebernacht!$P$5:$S$381,2,FALSE)*(1-(IF(M62="Ja",0.2)+IF(O62="Ja",0.4)+IF(P62="Ja",0.4)))),"R"))))),IF($C$5=45657,IF(H62="","",IF((K62-H62)=0,IF((L62-I62)=2400,VLOOKUP(C62,VerpflUebernacht!$U$5:$X$377,2,FALSE),IF((L62-I62)&gt;=800,VLOOKUP(C62,VerpflUebernacht!$U$5:$X$377,3,FALSE)*(1-(IF(M62="Ja",0.2)+IF(O62="Ja",0.4)+IF(P62="Ja",0.4))),"unter 8 Std.")),IF((K62-H62)=1,2*VLOOKUP(C62,VerpflUebernacht!$U$5:$X$377,3,FALSE)*(1-(IF(M62="Ja",0.2)+IF(O62="Ja",0.4)+IF(P62="Ja",0.4))),IF((K62-H62)=2,((2*VLOOKUP(C62,VerpflUebernacht!$U$5:$X$381,3,FALSE))+VLOOKUP(C62,VerpflUebernacht!$U$5:$X$381,2,FALSE))*(1-(IF(M62="Ja",0.2)+IF(O62="Ja",0.4)+IF(P62="Ja",0.4))),IF((K62-H62)&gt;=3,((K62-H62)*VLOOKUP(C62,VerpflUebernacht!$U$5:$X$381,2,FALSE)*(1-(IF(M62="Ja",0.2)+IF(O62="Ja",0.4)+IF(P62="Ja",0.4)))),"R"))))),IF($C$5=46022,IF(H62="","",IF((K62-H62)=0,IF((L62-I62)=2400,VLOOKUP(C62,VerpflUebernacht!$Z$5:$AC$377,2,FALSE),IF((L62-I62)&gt;=800,VLOOKUP(C62,VerpflUebernacht!$Z$5:$AC$377,3,FALSE)*(1-(IF(M62="Ja",0.2)+IF(O62="Ja",0.4)+IF(P62="Ja",0.4))),"unter 8 Std.")),IF((K62-H62)=1,2*VLOOKUP(C62,VerpflUebernacht!$Z$5:$AC$377,3,FALSE)*(1-(IF(M62="Ja",0.2)+IF(O62="Ja",0.4)+IF(P62="Ja",0.4))),IF((K62-H62)=2,((2*VLOOKUP(C62,VerpflUebernacht!$Z$5:$AC$381,3,FALSE))+VLOOKUP(C62,VerpflUebernacht!$Z$5:$AC$381,2,FALSE))*(1-(IF(M62="Ja",0.2)+IF(O62="Ja",0.4)+IF(P62="Ja",0.4))),IF((K62-H62)&gt;=3,((K62-H62)*VLOOKUP(C62,VerpflUebernacht!$Z$5:$AC$381,2,FALSE)*(1-(IF(M62="Ja",0.2)+IF(O62="Ja",0.4)+IF(P62="Ja",0.4)))),"R"))))),"unbekannt")))))</f>
        <v/>
      </c>
      <c r="R62" s="131"/>
      <c r="S62" s="134"/>
      <c r="T62" s="95" t="str">
        <f>IF(S62="","",IF(S62="Pkw",IF(R62&lt;=20,R62*VerpflUebernacht!$H$56*2,((R62-20)*VerpflUebernacht!$I$56*2)+(20*VerpflUebernacht!$H$56*2)),IF(S62="Motorrad",VerpflUebernacht!$H$57*R62*2,IF(S62="Fahrrad",VerpflUebernacht!$H$58*R62*2,"sep.Liste"))))</f>
        <v/>
      </c>
      <c r="U62" s="143"/>
      <c r="V62" s="96" t="str">
        <f>IFERROR(IF(U62="Pauschale",IF(K62-H62&gt;=1,VLOOKUP(C62,#REF!,4,FALSE)*(K62-H62),""),""),"")</f>
        <v/>
      </c>
      <c r="W62" s="132"/>
      <c r="X62" s="123"/>
    </row>
    <row r="63" spans="1:24" s="97" customFormat="1" ht="12.75">
      <c r="A63" s="119" t="str">
        <f>IF(H63&lt;&gt;"",MAX($A$13:A62)+1,"")</f>
        <v/>
      </c>
      <c r="B63" s="120" t="str">
        <f>IF(H63="","",IFERROR(IF(WEEKNUM(H63)=MAX($B$12:B62),"",WEEKNUM(H63)),""))</f>
        <v/>
      </c>
      <c r="C63" s="126" t="s">
        <v>80</v>
      </c>
      <c r="D63" s="125"/>
      <c r="E63" s="124"/>
      <c r="F63" s="127"/>
      <c r="G63" s="121" t="str">
        <f t="shared" si="4"/>
        <v/>
      </c>
      <c r="H63" s="128"/>
      <c r="I63" s="129"/>
      <c r="J63" s="122" t="str">
        <f t="shared" si="5"/>
        <v/>
      </c>
      <c r="K63" s="130"/>
      <c r="L63" s="129"/>
      <c r="M63" s="169"/>
      <c r="N63" s="170"/>
      <c r="O63" s="132"/>
      <c r="P63" s="133"/>
      <c r="Q63" s="94" t="str">
        <f>IF(H63="","",IF($C$5&lt;=44926,IF(H63="","",IF((K63-H63)=0,IF((L63-I63)=2400,VLOOKUP(C63,VerpflUebernacht!$A$5:$D$378,2,FALSE),IF((L63-I63)&gt;=800,VLOOKUP(C63,VerpflUebernacht!$A$5:$D$378,3,FALSE)*(1-(IF(M63="Ja",0.2)+IF(O63="Ja",0.4)+IF(P63="Ja",0.4))),"unter 8 Std.")),IF((K63-H63)=1,2*VLOOKUP(C63,VerpflUebernacht!$A$5:$D$378,3,FALSE)*(1-(IF(M63="Ja",0.2)+IF(O63="Ja",0.4)+IF(P63="Ja",0.4))),IF((K63-H63)=2,((2*VLOOKUP(C63,VerpflUebernacht!$A$5:$D$382,3,FALSE))+VLOOKUP(C63,VerpflUebernacht!$A$5:$D$382,2,FALSE))*(1-(IF(M63="Ja",0.2)+IF(O63="Ja",0.4)+IF(P63="Ja",0.4))),IF((K63-H63)&gt;=3,((K63-H63)*VLOOKUP(C63,VerpflUebernacht!$A$5:$D$382,2,FALSE)*(1-(IF(M63="Ja",0.2)+IF(O63="Ja",0.4)+IF(P63="Ja",0.4)))),"R"))))),IF($C$5=45291,IF(H63="","",IF((K63-H63)=0,IF((L63-I63)=2400,VLOOKUP(C63,VerpflUebernacht!$P$5:$S$377,2,FALSE),IF((L63-I63)&gt;=800,VLOOKUP(C63,VerpflUebernacht!$P$5:$S$377,3,FALSE)*(1-(IF(M63="Ja",0.2)+IF(O63="Ja",0.4)+IF(P63="Ja",0.4))),"unter 8 Std.")),IF((K63-H63)=1,2*VLOOKUP(C63,VerpflUebernacht!$P$5:$S$377,3,FALSE)*(1-(IF(M63="Ja",0.2)+IF(O63="Ja",0.4)+IF(P63="Ja",0.4))),IF((K63-H63)=2,((2*VLOOKUP(C63,VerpflUebernacht!$P$5:$S$381,3,FALSE))+VLOOKUP(C63,VerpflUebernacht!$P$5:$S$381,2,FALSE))*(1-(IF(M63="Ja",0.2)+IF(O63="Ja",0.4)+IF(P63="Ja",0.4))),IF((K63-H63)&gt;=3,((K63-H63)*VLOOKUP(C63,VerpflUebernacht!$P$5:$S$381,2,FALSE)*(1-(IF(M63="Ja",0.2)+IF(O63="Ja",0.4)+IF(P63="Ja",0.4)))),"R"))))),IF($C$5=45657,IF(H63="","",IF((K63-H63)=0,IF((L63-I63)=2400,VLOOKUP(C63,VerpflUebernacht!$U$5:$X$377,2,FALSE),IF((L63-I63)&gt;=800,VLOOKUP(C63,VerpflUebernacht!$U$5:$X$377,3,FALSE)*(1-(IF(M63="Ja",0.2)+IF(O63="Ja",0.4)+IF(P63="Ja",0.4))),"unter 8 Std.")),IF((K63-H63)=1,2*VLOOKUP(C63,VerpflUebernacht!$U$5:$X$377,3,FALSE)*(1-(IF(M63="Ja",0.2)+IF(O63="Ja",0.4)+IF(P63="Ja",0.4))),IF((K63-H63)=2,((2*VLOOKUP(C63,VerpflUebernacht!$U$5:$X$381,3,FALSE))+VLOOKUP(C63,VerpflUebernacht!$U$5:$X$381,2,FALSE))*(1-(IF(M63="Ja",0.2)+IF(O63="Ja",0.4)+IF(P63="Ja",0.4))),IF((K63-H63)&gt;=3,((K63-H63)*VLOOKUP(C63,VerpflUebernacht!$U$5:$X$381,2,FALSE)*(1-(IF(M63="Ja",0.2)+IF(O63="Ja",0.4)+IF(P63="Ja",0.4)))),"R"))))),IF($C$5=46022,IF(H63="","",IF((K63-H63)=0,IF((L63-I63)=2400,VLOOKUP(C63,VerpflUebernacht!$Z$5:$AC$377,2,FALSE),IF((L63-I63)&gt;=800,VLOOKUP(C63,VerpflUebernacht!$Z$5:$AC$377,3,FALSE)*(1-(IF(M63="Ja",0.2)+IF(O63="Ja",0.4)+IF(P63="Ja",0.4))),"unter 8 Std.")),IF((K63-H63)=1,2*VLOOKUP(C63,VerpflUebernacht!$Z$5:$AC$377,3,FALSE)*(1-(IF(M63="Ja",0.2)+IF(O63="Ja",0.4)+IF(P63="Ja",0.4))),IF((K63-H63)=2,((2*VLOOKUP(C63,VerpflUebernacht!$Z$5:$AC$381,3,FALSE))+VLOOKUP(C63,VerpflUebernacht!$Z$5:$AC$381,2,FALSE))*(1-(IF(M63="Ja",0.2)+IF(O63="Ja",0.4)+IF(P63="Ja",0.4))),IF((K63-H63)&gt;=3,((K63-H63)*VLOOKUP(C63,VerpflUebernacht!$Z$5:$AC$381,2,FALSE)*(1-(IF(M63="Ja",0.2)+IF(O63="Ja",0.4)+IF(P63="Ja",0.4)))),"R"))))),"unbekannt")))))</f>
        <v/>
      </c>
      <c r="R63" s="131"/>
      <c r="S63" s="134"/>
      <c r="T63" s="95" t="str">
        <f>IF(S63="","",IF(S63="Pkw",IF(R63&lt;=20,R63*VerpflUebernacht!$H$56*2,((R63-20)*VerpflUebernacht!$I$56*2)+(20*VerpflUebernacht!$H$56*2)),IF(S63="Motorrad",VerpflUebernacht!$H$57*R63*2,IF(S63="Fahrrad",VerpflUebernacht!$H$58*R63*2,"sep.Liste"))))</f>
        <v/>
      </c>
      <c r="U63" s="143"/>
      <c r="V63" s="96" t="str">
        <f>IFERROR(IF(U63="Pauschale",IF(K63-H63&gt;=1,VLOOKUP(C63,#REF!,4,FALSE)*(K63-H63),""),""),"")</f>
        <v/>
      </c>
      <c r="W63" s="132"/>
      <c r="X63" s="123"/>
    </row>
    <row r="64" spans="1:24" s="97" customFormat="1" ht="12.75">
      <c r="A64" s="119" t="str">
        <f>IF(H64&lt;&gt;"",MAX($A$13:A63)+1,"")</f>
        <v/>
      </c>
      <c r="B64" s="120" t="str">
        <f>IF(H64="","",IFERROR(IF(WEEKNUM(H64)=MAX($B$12:B63),"",WEEKNUM(H64)),""))</f>
        <v/>
      </c>
      <c r="C64" s="126" t="s">
        <v>80</v>
      </c>
      <c r="D64" s="125"/>
      <c r="E64" s="124"/>
      <c r="F64" s="127"/>
      <c r="G64" s="121" t="str">
        <f t="shared" si="4"/>
        <v/>
      </c>
      <c r="H64" s="128"/>
      <c r="I64" s="129"/>
      <c r="J64" s="122" t="str">
        <f t="shared" si="5"/>
        <v/>
      </c>
      <c r="K64" s="130"/>
      <c r="L64" s="129"/>
      <c r="M64" s="169"/>
      <c r="N64" s="170"/>
      <c r="O64" s="132"/>
      <c r="P64" s="133"/>
      <c r="Q64" s="94" t="str">
        <f>IF(H64="","",IF($C$5&lt;=44926,IF(H64="","",IF((K64-H64)=0,IF((L64-I64)=2400,VLOOKUP(C64,VerpflUebernacht!$A$5:$D$378,2,FALSE),IF((L64-I64)&gt;=800,VLOOKUP(C64,VerpflUebernacht!$A$5:$D$378,3,FALSE)*(1-(IF(M64="Ja",0.2)+IF(O64="Ja",0.4)+IF(P64="Ja",0.4))),"unter 8 Std.")),IF((K64-H64)=1,2*VLOOKUP(C64,VerpflUebernacht!$A$5:$D$378,3,FALSE)*(1-(IF(M64="Ja",0.2)+IF(O64="Ja",0.4)+IF(P64="Ja",0.4))),IF((K64-H64)=2,((2*VLOOKUP(C64,VerpflUebernacht!$A$5:$D$382,3,FALSE))+VLOOKUP(C64,VerpflUebernacht!$A$5:$D$382,2,FALSE))*(1-(IF(M64="Ja",0.2)+IF(O64="Ja",0.4)+IF(P64="Ja",0.4))),IF((K64-H64)&gt;=3,((K64-H64)*VLOOKUP(C64,VerpflUebernacht!$A$5:$D$382,2,FALSE)*(1-(IF(M64="Ja",0.2)+IF(O64="Ja",0.4)+IF(P64="Ja",0.4)))),"R"))))),IF($C$5=45291,IF(H64="","",IF((K64-H64)=0,IF((L64-I64)=2400,VLOOKUP(C64,VerpflUebernacht!$P$5:$S$377,2,FALSE),IF((L64-I64)&gt;=800,VLOOKUP(C64,VerpflUebernacht!$P$5:$S$377,3,FALSE)*(1-(IF(M64="Ja",0.2)+IF(O64="Ja",0.4)+IF(P64="Ja",0.4))),"unter 8 Std.")),IF((K64-H64)=1,2*VLOOKUP(C64,VerpflUebernacht!$P$5:$S$377,3,FALSE)*(1-(IF(M64="Ja",0.2)+IF(O64="Ja",0.4)+IF(P64="Ja",0.4))),IF((K64-H64)=2,((2*VLOOKUP(C64,VerpflUebernacht!$P$5:$S$381,3,FALSE))+VLOOKUP(C64,VerpflUebernacht!$P$5:$S$381,2,FALSE))*(1-(IF(M64="Ja",0.2)+IF(O64="Ja",0.4)+IF(P64="Ja",0.4))),IF((K64-H64)&gt;=3,((K64-H64)*VLOOKUP(C64,VerpflUebernacht!$P$5:$S$381,2,FALSE)*(1-(IF(M64="Ja",0.2)+IF(O64="Ja",0.4)+IF(P64="Ja",0.4)))),"R"))))),IF($C$5=45657,IF(H64="","",IF((K64-H64)=0,IF((L64-I64)=2400,VLOOKUP(C64,VerpflUebernacht!$U$5:$X$377,2,FALSE),IF((L64-I64)&gt;=800,VLOOKUP(C64,VerpflUebernacht!$U$5:$X$377,3,FALSE)*(1-(IF(M64="Ja",0.2)+IF(O64="Ja",0.4)+IF(P64="Ja",0.4))),"unter 8 Std.")),IF((K64-H64)=1,2*VLOOKUP(C64,VerpflUebernacht!$U$5:$X$377,3,FALSE)*(1-(IF(M64="Ja",0.2)+IF(O64="Ja",0.4)+IF(P64="Ja",0.4))),IF((K64-H64)=2,((2*VLOOKUP(C64,VerpflUebernacht!$U$5:$X$381,3,FALSE))+VLOOKUP(C64,VerpflUebernacht!$U$5:$X$381,2,FALSE))*(1-(IF(M64="Ja",0.2)+IF(O64="Ja",0.4)+IF(P64="Ja",0.4))),IF((K64-H64)&gt;=3,((K64-H64)*VLOOKUP(C64,VerpflUebernacht!$U$5:$X$381,2,FALSE)*(1-(IF(M64="Ja",0.2)+IF(O64="Ja",0.4)+IF(P64="Ja",0.4)))),"R"))))),IF($C$5=46022,IF(H64="","",IF((K64-H64)=0,IF((L64-I64)=2400,VLOOKUP(C64,VerpflUebernacht!$Z$5:$AC$377,2,FALSE),IF((L64-I64)&gt;=800,VLOOKUP(C64,VerpflUebernacht!$Z$5:$AC$377,3,FALSE)*(1-(IF(M64="Ja",0.2)+IF(O64="Ja",0.4)+IF(P64="Ja",0.4))),"unter 8 Std.")),IF((K64-H64)=1,2*VLOOKUP(C64,VerpflUebernacht!$Z$5:$AC$377,3,FALSE)*(1-(IF(M64="Ja",0.2)+IF(O64="Ja",0.4)+IF(P64="Ja",0.4))),IF((K64-H64)=2,((2*VLOOKUP(C64,VerpflUebernacht!$Z$5:$AC$381,3,FALSE))+VLOOKUP(C64,VerpflUebernacht!$Z$5:$AC$381,2,FALSE))*(1-(IF(M64="Ja",0.2)+IF(O64="Ja",0.4)+IF(P64="Ja",0.4))),IF((K64-H64)&gt;=3,((K64-H64)*VLOOKUP(C64,VerpflUebernacht!$Z$5:$AC$381,2,FALSE)*(1-(IF(M64="Ja",0.2)+IF(O64="Ja",0.4)+IF(P64="Ja",0.4)))),"R"))))),"unbekannt")))))</f>
        <v/>
      </c>
      <c r="R64" s="131"/>
      <c r="S64" s="134"/>
      <c r="T64" s="95" t="str">
        <f>IF(S64="","",IF(S64="Pkw",IF(R64&lt;=20,R64*VerpflUebernacht!$H$56*2,((R64-20)*VerpflUebernacht!$I$56*2)+(20*VerpflUebernacht!$H$56*2)),IF(S64="Motorrad",VerpflUebernacht!$H$57*R64*2,IF(S64="Fahrrad",VerpflUebernacht!$H$58*R64*2,"sep.Liste"))))</f>
        <v/>
      </c>
      <c r="U64" s="143"/>
      <c r="V64" s="96" t="str">
        <f>IFERROR(IF(U64="Pauschale",IF(K64-H64&gt;=1,VLOOKUP(C64,#REF!,4,FALSE)*(K64-H64),""),""),"")</f>
        <v/>
      </c>
      <c r="W64" s="132"/>
      <c r="X64" s="123"/>
    </row>
    <row r="65" spans="1:23" s="82" customFormat="1" ht="12.75">
      <c r="A65" s="98"/>
      <c r="C65" s="97"/>
      <c r="D65" s="97"/>
      <c r="E65" s="97"/>
      <c r="G65" s="98"/>
      <c r="J65" s="98"/>
      <c r="U65" s="98"/>
      <c r="W65" s="98"/>
    </row>
    <row r="66" spans="1:23" s="82" customFormat="1" ht="12.75">
      <c r="A66" s="98"/>
      <c r="C66" s="97"/>
      <c r="D66" s="97"/>
      <c r="E66" s="97"/>
      <c r="G66" s="98"/>
      <c r="J66" s="98" t="s">
        <v>87</v>
      </c>
      <c r="U66" s="98"/>
      <c r="W66" s="98"/>
    </row>
    <row r="67" spans="1:23" s="82" customFormat="1" ht="12.75">
      <c r="A67" s="98"/>
      <c r="C67" s="97"/>
      <c r="D67" s="97"/>
      <c r="E67" s="97"/>
      <c r="G67" s="98"/>
      <c r="J67" s="98"/>
      <c r="U67" s="98"/>
      <c r="W67" s="98"/>
    </row>
    <row r="68" spans="1:23" s="82" customFormat="1" ht="12.75">
      <c r="A68" s="98"/>
      <c r="C68" s="97"/>
      <c r="D68" s="97"/>
      <c r="E68" s="97"/>
      <c r="G68" s="98"/>
      <c r="J68" s="98"/>
      <c r="U68" s="98"/>
      <c r="W68" s="98"/>
    </row>
    <row r="69" spans="1:23" s="82" customFormat="1" ht="12.75">
      <c r="A69" s="98"/>
      <c r="C69" s="97"/>
      <c r="D69" s="97"/>
      <c r="E69" s="97"/>
      <c r="G69" s="98"/>
      <c r="J69" s="173">
        <f ca="1">TODAY()</f>
        <v>46008</v>
      </c>
      <c r="K69" s="173"/>
      <c r="L69" s="99"/>
      <c r="M69" s="99"/>
      <c r="N69" s="99"/>
      <c r="O69" s="99"/>
      <c r="P69" s="99"/>
      <c r="U69" s="98"/>
      <c r="W69" s="98"/>
    </row>
    <row r="70" spans="1:23" s="82" customFormat="1" ht="12.75">
      <c r="A70" s="98"/>
      <c r="C70" s="97"/>
      <c r="D70" s="97"/>
      <c r="E70" s="97"/>
      <c r="G70" s="98"/>
      <c r="J70" s="98"/>
      <c r="L70" s="82" t="s">
        <v>88</v>
      </c>
      <c r="U70" s="98"/>
      <c r="W70" s="98"/>
    </row>
    <row r="71" spans="1:23" s="82" customFormat="1" ht="12.75">
      <c r="A71" s="98"/>
      <c r="C71" s="97"/>
      <c r="D71" s="97"/>
      <c r="E71" s="97"/>
      <c r="G71" s="98"/>
      <c r="J71" s="98"/>
      <c r="U71" s="98"/>
      <c r="W71" s="98"/>
    </row>
  </sheetData>
  <sheetProtection algorithmName="SHA-512" hashValue="JB68Ty2s7EVstdR2m4R7gVbiF7Fgh7knwOV86fjrkox7K9loKdzF4vShZA91pkD9HWkHFyp8E9OVTx3Y2X4hhQ==" saltValue="2yZ5NdgKXOgM7wxydrsMLQ==" spinCount="100000" sheet="1" selectLockedCells="1" autoFilter="0"/>
  <mergeCells count="86">
    <mergeCell ref="M57:N57"/>
    <mergeCell ref="M58:N58"/>
    <mergeCell ref="M62:N62"/>
    <mergeCell ref="M63:N63"/>
    <mergeCell ref="M64:N64"/>
    <mergeCell ref="M59:N59"/>
    <mergeCell ref="M60:N60"/>
    <mergeCell ref="M61:N61"/>
    <mergeCell ref="M53:N53"/>
    <mergeCell ref="M54:N54"/>
    <mergeCell ref="M55:N55"/>
    <mergeCell ref="M56:N56"/>
    <mergeCell ref="M48:N48"/>
    <mergeCell ref="M49:N49"/>
    <mergeCell ref="M50:N50"/>
    <mergeCell ref="M51:N51"/>
    <mergeCell ref="M52:N52"/>
    <mergeCell ref="M43:N43"/>
    <mergeCell ref="M44:N44"/>
    <mergeCell ref="M45:N45"/>
    <mergeCell ref="M46:N46"/>
    <mergeCell ref="M47:N47"/>
    <mergeCell ref="M38:N38"/>
    <mergeCell ref="M39:N39"/>
    <mergeCell ref="M40:N40"/>
    <mergeCell ref="M41:N41"/>
    <mergeCell ref="M42:N42"/>
    <mergeCell ref="A1:D1"/>
    <mergeCell ref="A3:B3"/>
    <mergeCell ref="A4:B4"/>
    <mergeCell ref="A5:B5"/>
    <mergeCell ref="C3:D3"/>
    <mergeCell ref="F9:F12"/>
    <mergeCell ref="D9:D12"/>
    <mergeCell ref="J9:K12"/>
    <mergeCell ref="E9:E12"/>
    <mergeCell ref="G5:J8"/>
    <mergeCell ref="A9:A12"/>
    <mergeCell ref="B9:B12"/>
    <mergeCell ref="C9:C12"/>
    <mergeCell ref="A7:B7"/>
    <mergeCell ref="A8:B8"/>
    <mergeCell ref="G3:K3"/>
    <mergeCell ref="M22:N22"/>
    <mergeCell ref="X9:X12"/>
    <mergeCell ref="U9:U12"/>
    <mergeCell ref="V9:V12"/>
    <mergeCell ref="R9:R12"/>
    <mergeCell ref="T9:T12"/>
    <mergeCell ref="I9:I12"/>
    <mergeCell ref="G9:H12"/>
    <mergeCell ref="M15:N15"/>
    <mergeCell ref="M16:N16"/>
    <mergeCell ref="M17:N17"/>
    <mergeCell ref="M18:N18"/>
    <mergeCell ref="M19:N19"/>
    <mergeCell ref="G4:H4"/>
    <mergeCell ref="M10:N10"/>
    <mergeCell ref="J69:K69"/>
    <mergeCell ref="S9:S12"/>
    <mergeCell ref="W9:W12"/>
    <mergeCell ref="Q9:Q12"/>
    <mergeCell ref="L9:L12"/>
    <mergeCell ref="M12:N12"/>
    <mergeCell ref="M13:N13"/>
    <mergeCell ref="M14:N14"/>
    <mergeCell ref="M20:N20"/>
    <mergeCell ref="M21:N21"/>
    <mergeCell ref="M23:N23"/>
    <mergeCell ref="M24:N24"/>
    <mergeCell ref="M25:N25"/>
    <mergeCell ref="M26:N26"/>
    <mergeCell ref="M27:N27"/>
    <mergeCell ref="M28:N28"/>
    <mergeCell ref="R1:S4"/>
    <mergeCell ref="N6:O6"/>
    <mergeCell ref="N7:O7"/>
    <mergeCell ref="M29:N29"/>
    <mergeCell ref="M30:N30"/>
    <mergeCell ref="M36:N36"/>
    <mergeCell ref="M37:N37"/>
    <mergeCell ref="M31:N31"/>
    <mergeCell ref="M32:N32"/>
    <mergeCell ref="M33:N33"/>
    <mergeCell ref="M34:N34"/>
    <mergeCell ref="M35:N35"/>
  </mergeCells>
  <conditionalFormatting sqref="H13:H64 K13:K64">
    <cfRule type="expression" dxfId="3" priority="1">
      <formula>H13&gt;$C$5</formula>
    </cfRule>
    <cfRule type="cellIs" dxfId="2" priority="2" operator="between">
      <formula>$C$5-365</formula>
      <formula>1</formula>
    </cfRule>
  </conditionalFormatting>
  <conditionalFormatting sqref="H13:H64">
    <cfRule type="expression" dxfId="1" priority="13">
      <formula>H13&gt;K13</formula>
    </cfRule>
  </conditionalFormatting>
  <dataValidations count="4">
    <dataValidation errorStyle="information" allowBlank="1" showInputMessage="1" showErrorMessage="1" error="Bitte wählen Sie eine Stadt / Gemeinde _x000a_mit dem DropDown Menue _x000a_(Pfeil Rechts in der Zelle) aus." sqref="G13:G64 J13:J64"/>
    <dataValidation type="whole" allowBlank="1" showInputMessage="1" showErrorMessage="1" sqref="I14:I64 L14:L64">
      <formula1>1</formula1>
      <formula2>2359</formula2>
    </dataValidation>
    <dataValidation type="whole" allowBlank="1" showInputMessage="1" showErrorMessage="1" sqref="I13">
      <formula1>0</formula1>
      <formula2>2400</formula2>
    </dataValidation>
    <dataValidation type="whole" allowBlank="1" showInputMessage="1" showErrorMessage="1" sqref="L13">
      <formula1>1</formula1>
      <formula2>2400</formula2>
    </dataValidation>
  </dataValidations>
  <hyperlinks>
    <hyperlink ref="A1" r:id="rId1" display="Reisekosten - Verpflegungsmehraufwand"/>
    <hyperlink ref="R9:R12" r:id="rId2" display="https://www.google.de/maps/dir/Eschwege/@51.1877529,9.9697324,12z/data=!4m8!4m7!1m5!1m1!1s0x47a4b994f82a6557:0x422435029b0b270!2m2!1d10.0397725!2d51.1876662!1m0"/>
    <hyperlink ref="T9:T12" r:id="rId3" location="BJNR141810005BJNE000200000" display="Ansatz"/>
  </hyperlinks>
  <pageMargins left="0.70866141732283472" right="0.70866141732283472" top="0.78740157480314965" bottom="0.78740157480314965" header="0.31496062992125984" footer="0.31496062992125984"/>
  <pageSetup paperSize="9" scale="53" fitToHeight="0" orientation="landscape" r:id="rId4"/>
  <ignoredErrors>
    <ignoredError sqref="J14 J15:J58 G13:G58 B13 B18:B26 B14:B17 A14:A58 B56:B58 B27:B55 V17:V58 V14:V16" emptyCellReference="1"/>
  </ignoredErrors>
  <legacyDrawing r:id="rId5"/>
  <extLst>
    <ext xmlns:x14="http://schemas.microsoft.com/office/spreadsheetml/2009/9/main" uri="{CCE6A557-97BC-4b89-ADB6-D9C93CAAB3DF}">
      <x14:dataValidations xmlns:xm="http://schemas.microsoft.com/office/excel/2006/main" count="12">
        <x14:dataValidation type="list" allowBlank="1" showInputMessage="1" showErrorMessage="1" errorTitle="Frühstück_Warnung" error="Bitte Wählen Sie per DropDown Menue einen Eintrag aus oder Tippen Sie_x000a__x000a_          Ja_x000a_oder_x000a_          Nein">
          <x14:formula1>
            <xm:f>VerpflUebernacht!$J$6:$J$7</xm:f>
          </x14:formula1>
          <xm:sqref>O16:P16 O14</xm:sqref>
        </x14:dataValidation>
        <x14:dataValidation type="list" errorStyle="information" allowBlank="1" showInputMessage="1" showErrorMessage="1" error="Bitte Wählen Sie per DropDown Menue einen Eintrag aus oder Tippen Sie_x000a__x000a_          Ja_x000a_oder_x000a_          Nein">
          <x14:formula1>
            <xm:f>VerpflUebernacht!$J$6:$J$7</xm:f>
          </x14:formula1>
          <xm:sqref>O13 P13:P15 O15 O17:P64</xm:sqref>
        </x14:dataValidation>
        <x14:dataValidation type="list" errorStyle="warning" allowBlank="1" showInputMessage="1" showErrorMessage="1" error="Bitte Wählen Sie per DropDown Menue einen Eintrag aus oder Tippen Sie _x000a__x000a_Pauschale _x000a_                    oder_x000a_ Kosten">
          <x14:formula1>
            <xm:f>VerpflUebernacht!$G$6:$G$7</xm:f>
          </x14:formula1>
          <xm:sqref>U13:U64</xm:sqref>
        </x14:dataValidation>
        <x14:dataValidation type="list" allowBlank="1" showInputMessage="1" errorTitle="Land Warnung" error="Bitte wählen Sie ein Land mit dem DropDown Menue (Pfeil Rechts in der Zelle) aus.">
          <x14:formula1>
            <xm:f>Staedte!$B$2:$B$2060</xm:f>
          </x14:formula1>
          <xm:sqref>D13:E64</xm:sqref>
        </x14:dataValidation>
        <x14:dataValidation type="list" allowBlank="1" showInputMessage="1">
          <x14:formula1>
            <xm:f>VerpflUebernacht!$J$6:$J$7</xm:f>
          </x14:formula1>
          <xm:sqref>W13:W64</xm:sqref>
        </x14:dataValidation>
        <x14:dataValidation type="list" allowBlank="1" showInputMessage="1">
          <x14:formula1>
            <xm:f>VerpflUebernacht!$G$46:$G$52</xm:f>
          </x14:formula1>
          <xm:sqref>F13:F64</xm:sqref>
        </x14:dataValidation>
        <x14:dataValidation type="list" allowBlank="1" showInputMessage="1" showErrorMessage="1">
          <x14:formula1>
            <xm:f>VerpflUebernacht!$J$6:$J$7</xm:f>
          </x14:formula1>
          <xm:sqref>M13:N64 G4</xm:sqref>
        </x14:dataValidation>
        <x14:dataValidation type="list" allowBlank="1" showInputMessage="1" showErrorMessage="1">
          <x14:formula1>
            <xm:f>VerpflUebernacht!$F$56:$F$61</xm:f>
          </x14:formula1>
          <xm:sqref>S13:S64</xm:sqref>
        </x14:dataValidation>
        <x14:dataValidation type="list" allowBlank="1" showInputMessage="1" showErrorMessage="1" errorTitle="Land Warnung" error="Bitte wählen Sie ein Land mit dem DropDown Menue (Pfeil Rechts in der Zelle) aus.">
          <x14:formula1>
            <xm:f>VerpflUebernacht!$Z$5:$Z$305</xm:f>
          </x14:formula1>
          <xm:sqref>C13:C64</xm:sqref>
        </x14:dataValidation>
        <x14:dataValidation type="list" errorStyle="warning" allowBlank="1" showInputMessage="1" showErrorMessage="1" error="Diese Tabelle ist bis einschl. 2019 gültig">
          <x14:formula1>
            <xm:f>VerpflUebernacht!$N$6:$N$9</xm:f>
          </x14:formula1>
          <xm:sqref>C5</xm:sqref>
        </x14:dataValidation>
        <x14:dataValidation type="list" allowBlank="1" showInputMessage="1" showErrorMessage="1">
          <x14:formula1>
            <xm:f>VerpflUebernacht!$N$6:$N$15</xm:f>
          </x14:formula1>
          <xm:sqref>C5</xm:sqref>
        </x14:dataValidation>
        <x14:dataValidation type="list" allowBlank="1" showInputMessage="1" showErrorMessage="1">
          <x14:formula1>
            <xm:f>VerpflUebernacht!$M$6:$M$28</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92D050"/>
    <pageSetUpPr fitToPage="1"/>
  </sheetPr>
  <dimension ref="A1:I80"/>
  <sheetViews>
    <sheetView workbookViewId="0">
      <pane ySplit="12" topLeftCell="A13" activePane="bottomLeft" state="frozen"/>
      <selection activeCell="A10" sqref="A10:F101"/>
      <selection pane="bottomLeft" activeCell="A15" sqref="A15"/>
    </sheetView>
  </sheetViews>
  <sheetFormatPr baseColWidth="10" defaultColWidth="11.42578125" defaultRowHeight="14.25"/>
  <cols>
    <col min="1" max="1" width="39.7109375" style="12" customWidth="1"/>
    <col min="2" max="2" width="25.85546875" style="12" customWidth="1"/>
    <col min="3" max="3" width="14" style="12" bestFit="1" customWidth="1"/>
    <col min="4" max="4" width="14" style="13" customWidth="1"/>
    <col min="5" max="5" width="17.42578125" style="13" customWidth="1"/>
    <col min="6" max="6" width="20" style="12" customWidth="1"/>
    <col min="7" max="16384" width="11.42578125" style="12"/>
  </cols>
  <sheetData>
    <row r="1" spans="1:9" ht="26.25">
      <c r="A1" s="77" t="s">
        <v>89</v>
      </c>
    </row>
    <row r="4" spans="1:9">
      <c r="C4" s="12" t="s">
        <v>90</v>
      </c>
      <c r="D4" s="12"/>
      <c r="E4" s="12"/>
    </row>
    <row r="5" spans="1:9">
      <c r="D5" s="12"/>
      <c r="E5" s="12"/>
    </row>
    <row r="6" spans="1:9">
      <c r="D6" s="12"/>
      <c r="E6" s="12"/>
    </row>
    <row r="7" spans="1:9">
      <c r="C7" s="80">
        <f ca="1">TODAY()</f>
        <v>46008</v>
      </c>
      <c r="D7" s="78"/>
      <c r="E7" s="79"/>
      <c r="F7" s="79"/>
    </row>
    <row r="8" spans="1:9">
      <c r="D8" s="81" t="s">
        <v>91</v>
      </c>
    </row>
    <row r="9" spans="1:9">
      <c r="D9" s="12" t="s">
        <v>88</v>
      </c>
    </row>
    <row r="12" spans="1:9" ht="15">
      <c r="A12" s="66" t="s">
        <v>76</v>
      </c>
      <c r="B12" s="66" t="s">
        <v>92</v>
      </c>
      <c r="C12" s="66" t="s">
        <v>93</v>
      </c>
      <c r="D12" s="68" t="s">
        <v>94</v>
      </c>
      <c r="E12" s="68" t="s">
        <v>95</v>
      </c>
      <c r="F12" s="66" t="s">
        <v>96</v>
      </c>
    </row>
    <row r="13" spans="1:9">
      <c r="A13" s="70" t="s">
        <v>2504</v>
      </c>
      <c r="B13" s="70" t="s">
        <v>97</v>
      </c>
      <c r="C13" s="71">
        <v>44232</v>
      </c>
      <c r="D13" s="149">
        <f>IF(C13&lt;&gt;"",MAX($D$12:D12)+1,"")</f>
        <v>1</v>
      </c>
      <c r="E13" s="72">
        <v>38.4</v>
      </c>
      <c r="F13" s="70" t="s">
        <v>98</v>
      </c>
      <c r="G13" s="210" t="s">
        <v>86</v>
      </c>
      <c r="H13" s="210"/>
      <c r="I13" s="210"/>
    </row>
    <row r="14" spans="1:9">
      <c r="A14" s="70" t="s">
        <v>99</v>
      </c>
      <c r="B14" s="70" t="s">
        <v>100</v>
      </c>
      <c r="C14" s="71">
        <v>44242</v>
      </c>
      <c r="D14" s="149">
        <f>IF(C14&lt;&gt;"",MAX($D$12:D13)+1,"")</f>
        <v>2</v>
      </c>
      <c r="E14" s="72">
        <v>42.6</v>
      </c>
      <c r="F14" s="70" t="s">
        <v>98</v>
      </c>
      <c r="G14" s="210" t="s">
        <v>86</v>
      </c>
      <c r="H14" s="210"/>
      <c r="I14" s="210"/>
    </row>
    <row r="15" spans="1:9">
      <c r="A15" s="70"/>
      <c r="B15" s="70"/>
      <c r="C15" s="70"/>
      <c r="D15" s="149" t="str">
        <f>IF(C15&lt;&gt;"",MAX($D$12:D14)+1,"")</f>
        <v/>
      </c>
      <c r="E15" s="72"/>
      <c r="F15" s="70"/>
    </row>
    <row r="16" spans="1:9">
      <c r="A16" s="70"/>
      <c r="B16" s="70"/>
      <c r="C16" s="70"/>
      <c r="D16" s="149" t="str">
        <f>IF(C16&lt;&gt;"",MAX($D$12:D15)+1,"")</f>
        <v/>
      </c>
      <c r="E16" s="72"/>
      <c r="F16" s="70"/>
    </row>
    <row r="17" spans="1:6">
      <c r="A17" s="70"/>
      <c r="B17" s="70"/>
      <c r="C17" s="70"/>
      <c r="D17" s="149" t="str">
        <f>IF(C17&lt;&gt;"",MAX($D$12:D16)+1,"")</f>
        <v/>
      </c>
      <c r="E17" s="72"/>
      <c r="F17" s="70"/>
    </row>
    <row r="18" spans="1:6">
      <c r="A18" s="70"/>
      <c r="B18" s="70"/>
      <c r="C18" s="70"/>
      <c r="D18" s="149" t="str">
        <f>IF(C18&lt;&gt;"",MAX($D$12:D17)+1,"")</f>
        <v/>
      </c>
      <c r="E18" s="72"/>
      <c r="F18" s="70"/>
    </row>
    <row r="19" spans="1:6">
      <c r="A19" s="70"/>
      <c r="B19" s="70"/>
      <c r="C19" s="70"/>
      <c r="D19" s="149" t="str">
        <f>IF(C19&lt;&gt;"",MAX($D$12:D18)+1,"")</f>
        <v/>
      </c>
      <c r="E19" s="72"/>
      <c r="F19" s="70"/>
    </row>
    <row r="20" spans="1:6">
      <c r="A20" s="70"/>
      <c r="B20" s="70"/>
      <c r="C20" s="70"/>
      <c r="D20" s="149" t="str">
        <f>IF(C20&lt;&gt;"",MAX($D$12:D19)+1,"")</f>
        <v/>
      </c>
      <c r="E20" s="72"/>
      <c r="F20" s="70"/>
    </row>
    <row r="21" spans="1:6">
      <c r="A21" s="70"/>
      <c r="B21" s="70"/>
      <c r="C21" s="70"/>
      <c r="D21" s="149" t="str">
        <f>IF(C21&lt;&gt;"",MAX($D$12:D20)+1,"")</f>
        <v/>
      </c>
      <c r="E21" s="72"/>
      <c r="F21" s="70"/>
    </row>
    <row r="22" spans="1:6">
      <c r="A22" s="70"/>
      <c r="B22" s="70"/>
      <c r="C22" s="70"/>
      <c r="D22" s="149" t="str">
        <f>IF(C22&lt;&gt;"",MAX($D$12:D21)+1,"")</f>
        <v/>
      </c>
      <c r="E22" s="72"/>
      <c r="F22" s="70"/>
    </row>
    <row r="23" spans="1:6">
      <c r="A23" s="70"/>
      <c r="B23" s="70"/>
      <c r="C23" s="70"/>
      <c r="D23" s="149" t="str">
        <f>IF(C23&lt;&gt;"",MAX($D$12:D22)+1,"")</f>
        <v/>
      </c>
      <c r="E23" s="72"/>
      <c r="F23" s="70"/>
    </row>
    <row r="24" spans="1:6">
      <c r="A24" s="70"/>
      <c r="B24" s="70"/>
      <c r="C24" s="70"/>
      <c r="D24" s="149" t="str">
        <f>IF(C24&lt;&gt;"",MAX($D$12:D23)+1,"")</f>
        <v/>
      </c>
      <c r="E24" s="72"/>
      <c r="F24" s="70"/>
    </row>
    <row r="25" spans="1:6">
      <c r="A25" s="70"/>
      <c r="B25" s="70"/>
      <c r="C25" s="70"/>
      <c r="D25" s="149" t="str">
        <f>IF(C25&lt;&gt;"",MAX($D$12:D24)+1,"")</f>
        <v/>
      </c>
      <c r="E25" s="72"/>
      <c r="F25" s="70"/>
    </row>
    <row r="26" spans="1:6">
      <c r="A26" s="70"/>
      <c r="B26" s="70"/>
      <c r="C26" s="70"/>
      <c r="D26" s="149" t="str">
        <f>IF(C26&lt;&gt;"",MAX($D$12:D25)+1,"")</f>
        <v/>
      </c>
      <c r="E26" s="72"/>
      <c r="F26" s="70"/>
    </row>
    <row r="27" spans="1:6">
      <c r="A27" s="70"/>
      <c r="B27" s="70"/>
      <c r="C27" s="70"/>
      <c r="D27" s="149" t="str">
        <f>IF(C27&lt;&gt;"",MAX($D$12:D26)+1,"")</f>
        <v/>
      </c>
      <c r="E27" s="72"/>
      <c r="F27" s="70"/>
    </row>
    <row r="28" spans="1:6">
      <c r="A28" s="70"/>
      <c r="B28" s="70"/>
      <c r="C28" s="70"/>
      <c r="D28" s="149" t="str">
        <f>IF(C28&lt;&gt;"",MAX($D$12:D27)+1,"")</f>
        <v/>
      </c>
      <c r="E28" s="72"/>
      <c r="F28" s="70"/>
    </row>
    <row r="29" spans="1:6">
      <c r="A29" s="70"/>
      <c r="B29" s="70"/>
      <c r="C29" s="70"/>
      <c r="D29" s="149" t="str">
        <f>IF(C29&lt;&gt;"",MAX($D$12:D28)+1,"")</f>
        <v/>
      </c>
      <c r="E29" s="72"/>
      <c r="F29" s="70"/>
    </row>
    <row r="30" spans="1:6">
      <c r="A30" s="70"/>
      <c r="B30" s="70"/>
      <c r="C30" s="70"/>
      <c r="D30" s="149" t="str">
        <f>IF(C30&lt;&gt;"",MAX($D$12:D29)+1,"")</f>
        <v/>
      </c>
      <c r="E30" s="72"/>
      <c r="F30" s="70"/>
    </row>
    <row r="31" spans="1:6">
      <c r="A31" s="70"/>
      <c r="B31" s="70"/>
      <c r="C31" s="70"/>
      <c r="D31" s="149" t="str">
        <f>IF(C31&lt;&gt;"",MAX($D$12:D30)+1,"")</f>
        <v/>
      </c>
      <c r="E31" s="72"/>
      <c r="F31" s="70"/>
    </row>
    <row r="32" spans="1:6">
      <c r="A32" s="70"/>
      <c r="B32" s="70"/>
      <c r="C32" s="70"/>
      <c r="D32" s="149" t="str">
        <f>IF(C32&lt;&gt;"",MAX($D$12:D31)+1,"")</f>
        <v/>
      </c>
      <c r="E32" s="72"/>
      <c r="F32" s="70"/>
    </row>
    <row r="33" spans="1:6">
      <c r="A33" s="70"/>
      <c r="B33" s="70"/>
      <c r="C33" s="70"/>
      <c r="D33" s="149" t="str">
        <f>IF(C33&lt;&gt;"",MAX($D$12:D32)+1,"")</f>
        <v/>
      </c>
      <c r="E33" s="72"/>
      <c r="F33" s="70"/>
    </row>
    <row r="34" spans="1:6">
      <c r="A34" s="70"/>
      <c r="B34" s="70"/>
      <c r="C34" s="70"/>
      <c r="D34" s="149" t="str">
        <f>IF(C34&lt;&gt;"",MAX($D$12:D33)+1,"")</f>
        <v/>
      </c>
      <c r="E34" s="72"/>
      <c r="F34" s="70"/>
    </row>
    <row r="35" spans="1:6">
      <c r="A35" s="70"/>
      <c r="B35" s="70"/>
      <c r="C35" s="70"/>
      <c r="D35" s="149" t="str">
        <f>IF(C35&lt;&gt;"",MAX($D$12:D34)+1,"")</f>
        <v/>
      </c>
      <c r="E35" s="72"/>
      <c r="F35" s="70"/>
    </row>
    <row r="36" spans="1:6">
      <c r="A36" s="70"/>
      <c r="B36" s="70"/>
      <c r="C36" s="70"/>
      <c r="D36" s="149" t="str">
        <f>IF(C36&lt;&gt;"",MAX($D$12:D35)+1,"")</f>
        <v/>
      </c>
      <c r="E36" s="72"/>
      <c r="F36" s="70"/>
    </row>
    <row r="37" spans="1:6">
      <c r="A37" s="70"/>
      <c r="B37" s="70"/>
      <c r="C37" s="70"/>
      <c r="D37" s="149" t="str">
        <f>IF(C37&lt;&gt;"",MAX($D$12:D36)+1,"")</f>
        <v/>
      </c>
      <c r="E37" s="72"/>
      <c r="F37" s="70"/>
    </row>
    <row r="38" spans="1:6">
      <c r="A38" s="70"/>
      <c r="B38" s="70"/>
      <c r="C38" s="70"/>
      <c r="D38" s="149" t="str">
        <f>IF(C38&lt;&gt;"",MAX($D$12:D37)+1,"")</f>
        <v/>
      </c>
      <c r="E38" s="72"/>
      <c r="F38" s="70"/>
    </row>
    <row r="39" spans="1:6">
      <c r="A39" s="70"/>
      <c r="B39" s="70"/>
      <c r="C39" s="70"/>
      <c r="D39" s="149" t="str">
        <f>IF(C39&lt;&gt;"",MAX($D$12:D38)+1,"")</f>
        <v/>
      </c>
      <c r="E39" s="72"/>
      <c r="F39" s="70"/>
    </row>
    <row r="40" spans="1:6">
      <c r="A40" s="70"/>
      <c r="B40" s="70"/>
      <c r="C40" s="70"/>
      <c r="D40" s="149" t="str">
        <f>IF(C40&lt;&gt;"",MAX($D$12:D39)+1,"")</f>
        <v/>
      </c>
      <c r="E40" s="72"/>
      <c r="F40" s="70"/>
    </row>
    <row r="41" spans="1:6">
      <c r="A41" s="70"/>
      <c r="B41" s="70"/>
      <c r="C41" s="70"/>
      <c r="D41" s="149" t="str">
        <f>IF(C41&lt;&gt;"",MAX($D$12:D40)+1,"")</f>
        <v/>
      </c>
      <c r="E41" s="72"/>
      <c r="F41" s="70"/>
    </row>
    <row r="42" spans="1:6">
      <c r="A42" s="70"/>
      <c r="B42" s="70"/>
      <c r="C42" s="70"/>
      <c r="D42" s="149" t="str">
        <f>IF(C42&lt;&gt;"",MAX($D$12:D41)+1,"")</f>
        <v/>
      </c>
      <c r="E42" s="72"/>
      <c r="F42" s="70"/>
    </row>
    <row r="43" spans="1:6">
      <c r="A43" s="70"/>
      <c r="B43" s="70"/>
      <c r="C43" s="70"/>
      <c r="D43" s="149" t="str">
        <f>IF(C43&lt;&gt;"",MAX($D$12:D42)+1,"")</f>
        <v/>
      </c>
      <c r="E43" s="72"/>
      <c r="F43" s="70"/>
    </row>
    <row r="44" spans="1:6">
      <c r="A44" s="70"/>
      <c r="B44" s="70"/>
      <c r="C44" s="70"/>
      <c r="D44" s="149" t="str">
        <f>IF(C44&lt;&gt;"",MAX($D$12:D43)+1,"")</f>
        <v/>
      </c>
      <c r="E44" s="72"/>
      <c r="F44" s="70"/>
    </row>
    <row r="45" spans="1:6">
      <c r="A45" s="70"/>
      <c r="B45" s="70"/>
      <c r="C45" s="70"/>
      <c r="D45" s="149" t="str">
        <f>IF(C45&lt;&gt;"",MAX($D$12:D44)+1,"")</f>
        <v/>
      </c>
      <c r="E45" s="72"/>
      <c r="F45" s="70"/>
    </row>
    <row r="46" spans="1:6">
      <c r="A46" s="70"/>
      <c r="B46" s="70"/>
      <c r="C46" s="70"/>
      <c r="D46" s="149" t="str">
        <f>IF(C46&lt;&gt;"",MAX($D$12:D45)+1,"")</f>
        <v/>
      </c>
      <c r="E46" s="72"/>
      <c r="F46" s="70"/>
    </row>
    <row r="47" spans="1:6">
      <c r="A47" s="70"/>
      <c r="B47" s="70"/>
      <c r="C47" s="70"/>
      <c r="D47" s="149" t="str">
        <f>IF(C47&lt;&gt;"",MAX($D$12:D46)+1,"")</f>
        <v/>
      </c>
      <c r="E47" s="72"/>
      <c r="F47" s="70"/>
    </row>
    <row r="48" spans="1:6">
      <c r="A48" s="70"/>
      <c r="B48" s="70"/>
      <c r="C48" s="70"/>
      <c r="D48" s="149" t="str">
        <f>IF(C48&lt;&gt;"",MAX($D$12:D47)+1,"")</f>
        <v/>
      </c>
      <c r="E48" s="72"/>
      <c r="F48" s="70"/>
    </row>
    <row r="49" spans="1:6">
      <c r="A49" s="70"/>
      <c r="B49" s="70"/>
      <c r="C49" s="70"/>
      <c r="D49" s="149" t="str">
        <f>IF(C49&lt;&gt;"",MAX($D$12:D48)+1,"")</f>
        <v/>
      </c>
      <c r="E49" s="72"/>
      <c r="F49" s="70"/>
    </row>
    <row r="50" spans="1:6">
      <c r="A50" s="70"/>
      <c r="B50" s="70"/>
      <c r="C50" s="70"/>
      <c r="D50" s="149" t="str">
        <f>IF(C50&lt;&gt;"",MAX($D$12:D49)+1,"")</f>
        <v/>
      </c>
      <c r="E50" s="72"/>
      <c r="F50" s="70"/>
    </row>
    <row r="51" spans="1:6">
      <c r="A51" s="70"/>
      <c r="B51" s="70"/>
      <c r="C51" s="70"/>
      <c r="D51" s="149" t="str">
        <f>IF(C51&lt;&gt;"",MAX($D$12:D50)+1,"")</f>
        <v/>
      </c>
      <c r="E51" s="72"/>
      <c r="F51" s="70"/>
    </row>
    <row r="52" spans="1:6">
      <c r="A52" s="70"/>
      <c r="B52" s="70"/>
      <c r="C52" s="70"/>
      <c r="D52" s="149" t="str">
        <f>IF(C52&lt;&gt;"",MAX($D$12:D51)+1,"")</f>
        <v/>
      </c>
      <c r="E52" s="72"/>
      <c r="F52" s="70"/>
    </row>
    <row r="53" spans="1:6">
      <c r="A53" s="70"/>
      <c r="B53" s="70"/>
      <c r="C53" s="70"/>
      <c r="D53" s="149" t="str">
        <f>IF(C53&lt;&gt;"",MAX($D$12:D52)+1,"")</f>
        <v/>
      </c>
      <c r="E53" s="72"/>
      <c r="F53" s="70"/>
    </row>
    <row r="54" spans="1:6">
      <c r="A54" s="70"/>
      <c r="B54" s="70"/>
      <c r="C54" s="70"/>
      <c r="D54" s="149" t="str">
        <f>IF(C54&lt;&gt;"",MAX($D$12:D53)+1,"")</f>
        <v/>
      </c>
      <c r="E54" s="72"/>
      <c r="F54" s="70"/>
    </row>
    <row r="55" spans="1:6">
      <c r="A55" s="70"/>
      <c r="B55" s="70"/>
      <c r="C55" s="70"/>
      <c r="D55" s="149" t="str">
        <f>IF(C55&lt;&gt;"",MAX($D$12:D54)+1,"")</f>
        <v/>
      </c>
      <c r="E55" s="72"/>
      <c r="F55" s="70"/>
    </row>
    <row r="56" spans="1:6">
      <c r="A56" s="70"/>
      <c r="B56" s="70"/>
      <c r="C56" s="70"/>
      <c r="D56" s="149" t="str">
        <f>IF(C56&lt;&gt;"",MAX($D$12:D55)+1,"")</f>
        <v/>
      </c>
      <c r="E56" s="72"/>
      <c r="F56" s="70"/>
    </row>
    <row r="57" spans="1:6">
      <c r="A57" s="70"/>
      <c r="B57" s="70"/>
      <c r="C57" s="70"/>
      <c r="D57" s="149" t="str">
        <f>IF(C57&lt;&gt;"",MAX($D$12:D56)+1,"")</f>
        <v/>
      </c>
      <c r="E57" s="72"/>
      <c r="F57" s="70"/>
    </row>
    <row r="58" spans="1:6">
      <c r="A58" s="70"/>
      <c r="B58" s="70"/>
      <c r="C58" s="70"/>
      <c r="D58" s="149" t="str">
        <f>IF(C58&lt;&gt;"",MAX($D$12:D57)+1,"")</f>
        <v/>
      </c>
      <c r="E58" s="72"/>
      <c r="F58" s="70"/>
    </row>
    <row r="59" spans="1:6">
      <c r="A59" s="70"/>
      <c r="B59" s="70"/>
      <c r="C59" s="70"/>
      <c r="D59" s="149" t="str">
        <f>IF(C59&lt;&gt;"",MAX($D$12:D58)+1,"")</f>
        <v/>
      </c>
      <c r="E59" s="72"/>
      <c r="F59" s="70"/>
    </row>
    <row r="60" spans="1:6">
      <c r="A60" s="70"/>
      <c r="B60" s="70"/>
      <c r="C60" s="70"/>
      <c r="D60" s="149" t="str">
        <f>IF(C60&lt;&gt;"",MAX($D$12:D59)+1,"")</f>
        <v/>
      </c>
      <c r="E60" s="72"/>
      <c r="F60" s="70"/>
    </row>
    <row r="61" spans="1:6">
      <c r="A61" s="70"/>
      <c r="B61" s="70"/>
      <c r="C61" s="70"/>
      <c r="D61" s="149" t="str">
        <f>IF(C61&lt;&gt;"",MAX($D$12:D60)+1,"")</f>
        <v/>
      </c>
      <c r="E61" s="72"/>
      <c r="F61" s="70"/>
    </row>
    <row r="62" spans="1:6">
      <c r="A62" s="70"/>
      <c r="B62" s="70"/>
      <c r="C62" s="70"/>
      <c r="D62" s="149" t="str">
        <f>IF(C62&lt;&gt;"",MAX($D$12:D61)+1,"")</f>
        <v/>
      </c>
      <c r="E62" s="72"/>
      <c r="F62" s="70"/>
    </row>
    <row r="63" spans="1:6">
      <c r="A63" s="70"/>
      <c r="B63" s="70"/>
      <c r="C63" s="70"/>
      <c r="D63" s="149" t="str">
        <f>IF(C63&lt;&gt;"",MAX($D$12:D62)+1,"")</f>
        <v/>
      </c>
      <c r="E63" s="72"/>
      <c r="F63" s="70"/>
    </row>
    <row r="64" spans="1:6">
      <c r="A64" s="70"/>
      <c r="B64" s="70"/>
      <c r="C64" s="70"/>
      <c r="D64" s="149" t="str">
        <f>IF(C64&lt;&gt;"",MAX($D$12:D63)+1,"")</f>
        <v/>
      </c>
      <c r="E64" s="72"/>
      <c r="F64" s="70"/>
    </row>
    <row r="65" spans="1:6">
      <c r="A65" s="70"/>
      <c r="B65" s="70"/>
      <c r="C65" s="70"/>
      <c r="D65" s="149" t="str">
        <f>IF(C65&lt;&gt;"",MAX($D$12:D64)+1,"")</f>
        <v/>
      </c>
      <c r="E65" s="72"/>
      <c r="F65" s="70"/>
    </row>
    <row r="66" spans="1:6">
      <c r="A66" s="70"/>
      <c r="B66" s="70"/>
      <c r="C66" s="70"/>
      <c r="D66" s="149" t="str">
        <f>IF(C66&lt;&gt;"",MAX($D$12:D65)+1,"")</f>
        <v/>
      </c>
      <c r="E66" s="72"/>
      <c r="F66" s="70"/>
    </row>
    <row r="67" spans="1:6">
      <c r="A67" s="70"/>
      <c r="B67" s="70"/>
      <c r="C67" s="70"/>
      <c r="D67" s="149" t="str">
        <f>IF(C67&lt;&gt;"",MAX($D$12:D66)+1,"")</f>
        <v/>
      </c>
      <c r="E67" s="72"/>
      <c r="F67" s="70"/>
    </row>
    <row r="68" spans="1:6">
      <c r="A68" s="70"/>
      <c r="B68" s="70"/>
      <c r="C68" s="70"/>
      <c r="D68" s="149" t="str">
        <f>IF(C68&lt;&gt;"",MAX($D$12:D67)+1,"")</f>
        <v/>
      </c>
      <c r="E68" s="72"/>
      <c r="F68" s="70"/>
    </row>
    <row r="69" spans="1:6">
      <c r="A69" s="70"/>
      <c r="B69" s="70"/>
      <c r="C69" s="70"/>
      <c r="D69" s="149" t="str">
        <f>IF(C69&lt;&gt;"",MAX($D$12:D68)+1,"")</f>
        <v/>
      </c>
      <c r="E69" s="72"/>
      <c r="F69" s="70"/>
    </row>
    <row r="70" spans="1:6">
      <c r="A70" s="70"/>
      <c r="B70" s="70"/>
      <c r="C70" s="70"/>
      <c r="D70" s="149" t="str">
        <f>IF(C70&lt;&gt;"",MAX($D$12:D69)+1,"")</f>
        <v/>
      </c>
      <c r="E70" s="72"/>
      <c r="F70" s="70"/>
    </row>
    <row r="71" spans="1:6">
      <c r="A71" s="70"/>
      <c r="B71" s="70"/>
      <c r="C71" s="70"/>
      <c r="D71" s="149" t="str">
        <f>IF(C71&lt;&gt;"",MAX($D$12:D70)+1,"")</f>
        <v/>
      </c>
      <c r="E71" s="72"/>
      <c r="F71" s="70"/>
    </row>
    <row r="72" spans="1:6">
      <c r="A72" s="70"/>
      <c r="B72" s="70"/>
      <c r="C72" s="70"/>
      <c r="D72" s="149" t="str">
        <f>IF(C72&lt;&gt;"",MAX($D$12:D71)+1,"")</f>
        <v/>
      </c>
      <c r="E72" s="72"/>
      <c r="F72" s="70"/>
    </row>
    <row r="73" spans="1:6">
      <c r="A73" s="70"/>
      <c r="B73" s="70"/>
      <c r="C73" s="70"/>
      <c r="D73" s="149" t="str">
        <f>IF(C73&lt;&gt;"",MAX($D$12:D72)+1,"")</f>
        <v/>
      </c>
      <c r="E73" s="72"/>
      <c r="F73" s="70"/>
    </row>
    <row r="74" spans="1:6">
      <c r="A74" s="70"/>
      <c r="B74" s="70"/>
      <c r="C74" s="70"/>
      <c r="D74" s="149" t="str">
        <f>IF(C74&lt;&gt;"",MAX($D$12:D73)+1,"")</f>
        <v/>
      </c>
      <c r="E74" s="72"/>
      <c r="F74" s="70"/>
    </row>
    <row r="75" spans="1:6">
      <c r="A75" s="70"/>
      <c r="B75" s="70"/>
      <c r="C75" s="70"/>
      <c r="D75" s="149" t="str">
        <f>IF(C75&lt;&gt;"",MAX($D$12:D74)+1,"")</f>
        <v/>
      </c>
      <c r="E75" s="72"/>
      <c r="F75" s="70"/>
    </row>
    <row r="76" spans="1:6">
      <c r="A76" s="70"/>
      <c r="B76" s="70"/>
      <c r="C76" s="70"/>
      <c r="D76" s="149" t="str">
        <f>IF(C76&lt;&gt;"",MAX($D$12:D75)+1,"")</f>
        <v/>
      </c>
      <c r="E76" s="72"/>
      <c r="F76" s="70"/>
    </row>
    <row r="77" spans="1:6">
      <c r="E77" s="73"/>
      <c r="F77" s="70"/>
    </row>
    <row r="78" spans="1:6">
      <c r="E78" s="73"/>
      <c r="F78" s="70"/>
    </row>
    <row r="79" spans="1:6">
      <c r="E79" s="73"/>
      <c r="F79" s="70"/>
    </row>
    <row r="80" spans="1:6">
      <c r="E80" s="73"/>
      <c r="F80" s="70"/>
    </row>
  </sheetData>
  <sheetProtection algorithmName="SHA-512" hashValue="Dcg+UyFx/daQaicOWnBLJfVaU/4oOqwsKgiMR+LORwkwrH0FvgAruxot0CVISQfbmChO+ejByA8BEfXJ6ze6TQ==" saltValue="w0gU3GATToQOwbmUF2M9nw==" spinCount="100000" sheet="1" objects="1" scenarios="1"/>
  <mergeCells count="2">
    <mergeCell ref="G13:I13"/>
    <mergeCell ref="G14:I14"/>
  </mergeCells>
  <conditionalFormatting sqref="D13:D71">
    <cfRule type="expression" dxfId="0" priority="1">
      <formula>A13&lt;&gt;""</formula>
    </cfRule>
  </conditionalFormatting>
  <dataValidations count="1">
    <dataValidation allowBlank="1" showInputMessage="1" sqref="C13:C76"/>
  </dataValidations>
  <pageMargins left="0.7" right="0.7" top="0.78740157499999996" bottom="0.78740157499999996" header="0.3" footer="0.3"/>
  <pageSetup paperSize="9" fitToHeight="0" orientation="landscape" r:id="rId1"/>
  <ignoredErrors>
    <ignoredError sqref="C7" unlockedFormula="1"/>
  </ignoredErrors>
  <extLst>
    <ext xmlns:x14="http://schemas.microsoft.com/office/spreadsheetml/2009/9/main" uri="{CCE6A557-97BC-4b89-ADB6-D9C93CAAB3DF}">
      <x14:dataValidations xmlns:xm="http://schemas.microsoft.com/office/excel/2006/main" count="5">
        <x14:dataValidation type="list" allowBlank="1" showInputMessage="1" showErrorMessage="1">
          <x14:formula1>
            <xm:f>VerpflUebernacht!$I$27:$I$29</xm:f>
          </x14:formula1>
          <xm:sqref>F13:F76</xm:sqref>
        </x14:dataValidation>
        <x14:dataValidation type="list" allowBlank="1" showInputMessage="1">
          <x14:formula1>
            <xm:f>VerpflUebernacht!$G$27:$G$41</xm:f>
          </x14:formula1>
          <xm:sqref>B13:B76</xm:sqref>
        </x14:dataValidation>
        <x14:dataValidation type="list" allowBlank="1" showInputMessage="1" showErrorMessage="1">
          <x14:formula1>
            <xm:f>Reisekosten!$X$13:$X$58</xm:f>
          </x14:formula1>
          <xm:sqref>A14:A76</xm:sqref>
        </x14:dataValidation>
        <x14:dataValidation type="list" allowBlank="1" showInputMessage="1" showErrorMessage="1">
          <x14:formula1>
            <xm:f>Reisekosten!$X$13:$X$164</xm:f>
          </x14:formula1>
          <xm:sqref>A13</xm:sqref>
        </x14:dataValidation>
        <x14:dataValidation type="list" allowBlank="1" showInputMessage="1" showErrorMessage="1">
          <x14:formula1>
            <xm:f>Reisekosten!$X106:$X$118</xm:f>
          </x14:formula1>
          <xm:sqref>A77:A132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B1:H2059"/>
  <sheetViews>
    <sheetView workbookViewId="0">
      <pane xSplit="1" ySplit="1" topLeftCell="B2" activePane="bottomRight" state="frozen"/>
      <selection pane="topRight" activeCell="B1" sqref="B1"/>
      <selection pane="bottomLeft" activeCell="A2" sqref="A2"/>
      <selection pane="bottomRight" activeCell="L599" sqref="L599"/>
    </sheetView>
  </sheetViews>
  <sheetFormatPr baseColWidth="10" defaultColWidth="11.42578125" defaultRowHeight="15"/>
  <cols>
    <col min="2" max="2" width="40.7109375" bestFit="1" customWidth="1"/>
    <col min="3" max="3" width="13.7109375" customWidth="1"/>
    <col min="4" max="4" width="17.140625" customWidth="1"/>
    <col min="5" max="5" width="15.7109375" customWidth="1"/>
  </cols>
  <sheetData>
    <row r="1" spans="2:8">
      <c r="B1" s="36" t="s">
        <v>101</v>
      </c>
      <c r="C1" s="37" t="s">
        <v>102</v>
      </c>
      <c r="D1" s="38" t="s">
        <v>103</v>
      </c>
      <c r="E1" s="39" t="s">
        <v>104</v>
      </c>
      <c r="F1" s="39" t="s">
        <v>105</v>
      </c>
      <c r="G1" s="39" t="s">
        <v>106</v>
      </c>
      <c r="H1" s="40" t="s">
        <v>107</v>
      </c>
    </row>
    <row r="2" spans="2:8">
      <c r="B2" s="41" t="s">
        <v>108</v>
      </c>
      <c r="C2" s="42">
        <v>78267</v>
      </c>
      <c r="D2" s="54">
        <v>10.68</v>
      </c>
      <c r="E2" s="44" t="s">
        <v>109</v>
      </c>
      <c r="F2" s="44" t="s">
        <v>110</v>
      </c>
      <c r="G2" s="45" t="s">
        <v>111</v>
      </c>
      <c r="H2" s="53">
        <v>215</v>
      </c>
    </row>
    <row r="3" spans="2:8">
      <c r="B3" s="47" t="s">
        <v>112</v>
      </c>
      <c r="C3" s="48">
        <v>52062</v>
      </c>
      <c r="D3" s="49">
        <v>160.85</v>
      </c>
      <c r="E3" s="50">
        <v>247380</v>
      </c>
      <c r="F3" s="50">
        <v>128754</v>
      </c>
      <c r="G3" s="51">
        <v>118626</v>
      </c>
      <c r="H3" s="52">
        <v>1538</v>
      </c>
    </row>
    <row r="4" spans="2:8">
      <c r="B4" s="41" t="s">
        <v>113</v>
      </c>
      <c r="C4" s="42">
        <v>73430</v>
      </c>
      <c r="D4" s="43">
        <v>146.58000000000001</v>
      </c>
      <c r="E4" s="44">
        <v>68456</v>
      </c>
      <c r="F4" s="44">
        <v>33978</v>
      </c>
      <c r="G4" s="45">
        <v>34478</v>
      </c>
      <c r="H4" s="46">
        <v>467</v>
      </c>
    </row>
    <row r="5" spans="2:8">
      <c r="B5" s="47" t="s">
        <v>114</v>
      </c>
      <c r="C5" s="48">
        <v>91183</v>
      </c>
      <c r="D5" s="49">
        <v>48.41</v>
      </c>
      <c r="E5" s="50">
        <v>5511</v>
      </c>
      <c r="F5" s="50">
        <v>2673</v>
      </c>
      <c r="G5" s="51">
        <v>2838</v>
      </c>
      <c r="H5" s="52">
        <v>114</v>
      </c>
    </row>
    <row r="6" spans="2:8">
      <c r="B6" s="41" t="s">
        <v>115</v>
      </c>
      <c r="C6" s="42">
        <v>93326</v>
      </c>
      <c r="D6" s="43">
        <v>60.26</v>
      </c>
      <c r="E6" s="44">
        <v>13946</v>
      </c>
      <c r="F6" s="44">
        <v>7207</v>
      </c>
      <c r="G6" s="45">
        <v>6739</v>
      </c>
      <c r="H6" s="46">
        <v>231</v>
      </c>
    </row>
    <row r="7" spans="2:8">
      <c r="B7" s="47" t="s">
        <v>116</v>
      </c>
      <c r="C7" s="48">
        <v>77855</v>
      </c>
      <c r="D7" s="49">
        <v>65.239999999999995</v>
      </c>
      <c r="E7" s="50">
        <v>25630</v>
      </c>
      <c r="F7" s="50">
        <v>12792</v>
      </c>
      <c r="G7" s="51">
        <v>12838</v>
      </c>
      <c r="H7" s="52">
        <v>393</v>
      </c>
    </row>
    <row r="8" spans="2:8">
      <c r="B8" s="41" t="s">
        <v>117</v>
      </c>
      <c r="C8" s="42">
        <v>28832</v>
      </c>
      <c r="D8" s="43">
        <v>68.06</v>
      </c>
      <c r="E8" s="44">
        <v>31911</v>
      </c>
      <c r="F8" s="44">
        <v>15502</v>
      </c>
      <c r="G8" s="45">
        <v>16409</v>
      </c>
      <c r="H8" s="46">
        <v>469</v>
      </c>
    </row>
    <row r="9" spans="2:8">
      <c r="B9" s="47" t="s">
        <v>118</v>
      </c>
      <c r="C9" s="48">
        <v>74740</v>
      </c>
      <c r="D9" s="49">
        <v>43.84</v>
      </c>
      <c r="E9" s="50">
        <v>4973</v>
      </c>
      <c r="F9" s="50">
        <v>2617</v>
      </c>
      <c r="G9" s="51">
        <v>2356</v>
      </c>
      <c r="H9" s="52">
        <v>113</v>
      </c>
    </row>
    <row r="10" spans="2:8">
      <c r="B10" s="41" t="s">
        <v>119</v>
      </c>
      <c r="C10" s="42">
        <v>53518</v>
      </c>
      <c r="D10" s="43">
        <v>18.559999999999999</v>
      </c>
      <c r="E10" s="44">
        <v>2962</v>
      </c>
      <c r="F10" s="44">
        <v>1459</v>
      </c>
      <c r="G10" s="45">
        <v>1503</v>
      </c>
      <c r="H10" s="46">
        <v>160</v>
      </c>
    </row>
    <row r="11" spans="2:8">
      <c r="B11" s="47" t="s">
        <v>120</v>
      </c>
      <c r="C11" s="48">
        <v>8626</v>
      </c>
      <c r="D11" s="49">
        <v>42.92</v>
      </c>
      <c r="E11" s="50">
        <v>4919</v>
      </c>
      <c r="F11" s="50">
        <v>2373</v>
      </c>
      <c r="G11" s="51">
        <v>2546</v>
      </c>
      <c r="H11" s="52">
        <v>115</v>
      </c>
    </row>
    <row r="12" spans="2:8">
      <c r="B12" s="41" t="s">
        <v>121</v>
      </c>
      <c r="C12" s="42">
        <v>48683</v>
      </c>
      <c r="D12" s="43">
        <v>151.24</v>
      </c>
      <c r="E12" s="44">
        <v>39223</v>
      </c>
      <c r="F12" s="44">
        <v>19621</v>
      </c>
      <c r="G12" s="45">
        <v>19602</v>
      </c>
      <c r="H12" s="46">
        <v>259</v>
      </c>
    </row>
    <row r="13" spans="2:8">
      <c r="B13" s="47" t="s">
        <v>122</v>
      </c>
      <c r="C13" s="48">
        <v>59227</v>
      </c>
      <c r="D13" s="49">
        <v>123.13</v>
      </c>
      <c r="E13" s="50">
        <v>52582</v>
      </c>
      <c r="F13" s="50">
        <v>25722</v>
      </c>
      <c r="G13" s="51">
        <v>26860</v>
      </c>
      <c r="H13" s="52">
        <v>427</v>
      </c>
    </row>
    <row r="14" spans="2:8">
      <c r="B14" s="41" t="s">
        <v>123</v>
      </c>
      <c r="C14" s="42">
        <v>22926</v>
      </c>
      <c r="D14" s="43">
        <v>35.29</v>
      </c>
      <c r="E14" s="44">
        <v>33472</v>
      </c>
      <c r="F14" s="44">
        <v>15912</v>
      </c>
      <c r="G14" s="45">
        <v>17560</v>
      </c>
      <c r="H14" s="46">
        <v>948</v>
      </c>
    </row>
    <row r="15" spans="2:8">
      <c r="B15" s="47" t="s">
        <v>124</v>
      </c>
      <c r="C15" s="48">
        <v>86551</v>
      </c>
      <c r="D15" s="49">
        <v>92.83</v>
      </c>
      <c r="E15" s="50">
        <v>21434</v>
      </c>
      <c r="F15" s="50">
        <v>10510</v>
      </c>
      <c r="G15" s="51">
        <v>10924</v>
      </c>
      <c r="H15" s="52">
        <v>231</v>
      </c>
    </row>
    <row r="16" spans="2:8">
      <c r="B16" s="41" t="s">
        <v>125</v>
      </c>
      <c r="C16" s="42">
        <v>72631</v>
      </c>
      <c r="D16" s="43">
        <v>23.6</v>
      </c>
      <c r="E16" s="44">
        <v>9901</v>
      </c>
      <c r="F16" s="44">
        <v>4996</v>
      </c>
      <c r="G16" s="45">
        <v>4905</v>
      </c>
      <c r="H16" s="46">
        <v>420</v>
      </c>
    </row>
    <row r="17" spans="2:8">
      <c r="B17" s="47" t="s">
        <v>126</v>
      </c>
      <c r="C17" s="48">
        <v>6385</v>
      </c>
      <c r="D17" s="49">
        <v>59.91</v>
      </c>
      <c r="E17" s="50">
        <v>7567</v>
      </c>
      <c r="F17" s="50">
        <v>3677</v>
      </c>
      <c r="G17" s="51">
        <v>3890</v>
      </c>
      <c r="H17" s="52">
        <v>126</v>
      </c>
    </row>
    <row r="18" spans="2:8">
      <c r="B18" s="41" t="s">
        <v>127</v>
      </c>
      <c r="C18" s="42">
        <v>72458</v>
      </c>
      <c r="D18" s="43">
        <v>134.4</v>
      </c>
      <c r="E18" s="44">
        <v>45327</v>
      </c>
      <c r="F18" s="44">
        <v>22474</v>
      </c>
      <c r="G18" s="45">
        <v>22853</v>
      </c>
      <c r="H18" s="46">
        <v>337</v>
      </c>
    </row>
    <row r="19" spans="2:8">
      <c r="B19" s="47" t="s">
        <v>128</v>
      </c>
      <c r="C19" s="48">
        <v>31061</v>
      </c>
      <c r="D19" s="49">
        <v>72.88</v>
      </c>
      <c r="E19" s="50">
        <v>18626</v>
      </c>
      <c r="F19" s="50">
        <v>9141</v>
      </c>
      <c r="G19" s="51">
        <v>9485</v>
      </c>
      <c r="H19" s="52">
        <v>256</v>
      </c>
    </row>
    <row r="20" spans="2:8">
      <c r="B20" s="41" t="s">
        <v>129</v>
      </c>
      <c r="C20" s="42">
        <v>35469</v>
      </c>
      <c r="D20" s="43">
        <v>22.05</v>
      </c>
      <c r="E20" s="44">
        <v>4090</v>
      </c>
      <c r="F20" s="44">
        <v>2082</v>
      </c>
      <c r="G20" s="45">
        <v>2008</v>
      </c>
      <c r="H20" s="46">
        <v>185</v>
      </c>
    </row>
    <row r="21" spans="2:8">
      <c r="B21" s="47" t="s">
        <v>130</v>
      </c>
      <c r="C21" s="48">
        <v>6542</v>
      </c>
      <c r="D21" s="49">
        <v>149.81</v>
      </c>
      <c r="E21" s="50">
        <v>7745</v>
      </c>
      <c r="F21" s="50">
        <v>3894</v>
      </c>
      <c r="G21" s="51">
        <v>3851</v>
      </c>
      <c r="H21" s="52">
        <v>52</v>
      </c>
    </row>
    <row r="22" spans="2:8">
      <c r="B22" s="41" t="s">
        <v>131</v>
      </c>
      <c r="C22" s="42">
        <v>72275</v>
      </c>
      <c r="D22" s="43">
        <v>64.55</v>
      </c>
      <c r="E22" s="44">
        <v>6304</v>
      </c>
      <c r="F22" s="44">
        <v>3227</v>
      </c>
      <c r="G22" s="45">
        <v>3077</v>
      </c>
      <c r="H22" s="46">
        <v>98</v>
      </c>
    </row>
    <row r="23" spans="2:8">
      <c r="B23" s="47" t="s">
        <v>132</v>
      </c>
      <c r="C23" s="48">
        <v>52477</v>
      </c>
      <c r="D23" s="49">
        <v>31.68</v>
      </c>
      <c r="E23" s="50">
        <v>47018</v>
      </c>
      <c r="F23" s="50">
        <v>23288</v>
      </c>
      <c r="G23" s="51">
        <v>23730</v>
      </c>
      <c r="H23" s="52">
        <v>1484</v>
      </c>
    </row>
    <row r="24" spans="2:8">
      <c r="B24" s="41" t="s">
        <v>133</v>
      </c>
      <c r="C24" s="42">
        <v>36304</v>
      </c>
      <c r="D24" s="43">
        <v>129.71</v>
      </c>
      <c r="E24" s="44">
        <v>15989</v>
      </c>
      <c r="F24" s="44">
        <v>7903</v>
      </c>
      <c r="G24" s="45">
        <v>8086</v>
      </c>
      <c r="H24" s="46">
        <v>123</v>
      </c>
    </row>
    <row r="25" spans="2:8">
      <c r="B25" s="47" t="s">
        <v>134</v>
      </c>
      <c r="C25" s="48">
        <v>6425</v>
      </c>
      <c r="D25" s="49">
        <v>23.64</v>
      </c>
      <c r="E25" s="50">
        <v>2526</v>
      </c>
      <c r="F25" s="50">
        <v>1214</v>
      </c>
      <c r="G25" s="51">
        <v>1312</v>
      </c>
      <c r="H25" s="52">
        <v>107</v>
      </c>
    </row>
    <row r="26" spans="2:8">
      <c r="B26" s="41" t="s">
        <v>135</v>
      </c>
      <c r="C26" s="42">
        <v>90518</v>
      </c>
      <c r="D26" s="43">
        <v>48.59</v>
      </c>
      <c r="E26" s="44">
        <v>15245</v>
      </c>
      <c r="F26" s="44">
        <v>7525</v>
      </c>
      <c r="G26" s="45">
        <v>7720</v>
      </c>
      <c r="H26" s="46">
        <v>314</v>
      </c>
    </row>
    <row r="27" spans="2:8">
      <c r="B27" s="47" t="s">
        <v>136</v>
      </c>
      <c r="C27" s="48">
        <v>58762</v>
      </c>
      <c r="D27" s="49">
        <v>44.42</v>
      </c>
      <c r="E27" s="50">
        <v>16922</v>
      </c>
      <c r="F27" s="50">
        <v>8367</v>
      </c>
      <c r="G27" s="51">
        <v>8555</v>
      </c>
      <c r="H27" s="52">
        <v>381</v>
      </c>
    </row>
    <row r="28" spans="2:8">
      <c r="B28" s="41" t="s">
        <v>137</v>
      </c>
      <c r="C28" s="42">
        <v>1773</v>
      </c>
      <c r="D28" s="43">
        <v>145.88999999999999</v>
      </c>
      <c r="E28" s="44">
        <v>7937</v>
      </c>
      <c r="F28" s="44">
        <v>3958</v>
      </c>
      <c r="G28" s="45">
        <v>3979</v>
      </c>
      <c r="H28" s="46">
        <v>54</v>
      </c>
    </row>
    <row r="29" spans="2:8">
      <c r="B29" s="47" t="s">
        <v>138</v>
      </c>
      <c r="C29" s="48">
        <v>4600</v>
      </c>
      <c r="D29" s="49">
        <v>45.69</v>
      </c>
      <c r="E29" s="50">
        <v>32074</v>
      </c>
      <c r="F29" s="50">
        <v>15495</v>
      </c>
      <c r="G29" s="51">
        <v>16579</v>
      </c>
      <c r="H29" s="52">
        <v>702</v>
      </c>
    </row>
    <row r="30" spans="2:8">
      <c r="B30" s="41" t="s">
        <v>139</v>
      </c>
      <c r="C30" s="42">
        <v>57610</v>
      </c>
      <c r="D30" s="43">
        <v>10.98</v>
      </c>
      <c r="E30" s="44">
        <v>6263</v>
      </c>
      <c r="F30" s="44">
        <v>3000</v>
      </c>
      <c r="G30" s="45">
        <v>3263</v>
      </c>
      <c r="H30" s="46">
        <v>570</v>
      </c>
    </row>
    <row r="31" spans="2:8">
      <c r="B31" s="47" t="s">
        <v>140</v>
      </c>
      <c r="C31" s="48">
        <v>72213</v>
      </c>
      <c r="D31" s="49">
        <v>53.19</v>
      </c>
      <c r="E31" s="50">
        <v>10799</v>
      </c>
      <c r="F31" s="50">
        <v>5452</v>
      </c>
      <c r="G31" s="51">
        <v>5347</v>
      </c>
      <c r="H31" s="52">
        <v>203</v>
      </c>
    </row>
    <row r="32" spans="2:8">
      <c r="B32" s="41" t="s">
        <v>141</v>
      </c>
      <c r="C32" s="42">
        <v>17087</v>
      </c>
      <c r="D32" s="43">
        <v>53.08</v>
      </c>
      <c r="E32" s="44">
        <v>5307</v>
      </c>
      <c r="F32" s="44">
        <v>2595</v>
      </c>
      <c r="G32" s="45">
        <v>2712</v>
      </c>
      <c r="H32" s="46">
        <v>100</v>
      </c>
    </row>
    <row r="33" spans="2:8">
      <c r="B33" s="47" t="s">
        <v>142</v>
      </c>
      <c r="C33" s="48">
        <v>15345</v>
      </c>
      <c r="D33" s="49">
        <v>106.6</v>
      </c>
      <c r="E33" s="50">
        <v>9490</v>
      </c>
      <c r="F33" s="50">
        <v>4728</v>
      </c>
      <c r="G33" s="51">
        <v>4762</v>
      </c>
      <c r="H33" s="52">
        <v>89</v>
      </c>
    </row>
    <row r="34" spans="2:8">
      <c r="B34" s="41" t="s">
        <v>143</v>
      </c>
      <c r="C34" s="42">
        <v>84503</v>
      </c>
      <c r="D34" s="43">
        <v>23.07</v>
      </c>
      <c r="E34" s="44">
        <v>12969</v>
      </c>
      <c r="F34" s="44">
        <v>6134</v>
      </c>
      <c r="G34" s="45">
        <v>6835</v>
      </c>
      <c r="H34" s="46">
        <v>562</v>
      </c>
    </row>
    <row r="35" spans="2:8">
      <c r="B35" s="47" t="s">
        <v>144</v>
      </c>
      <c r="C35" s="48">
        <v>63755</v>
      </c>
      <c r="D35" s="49">
        <v>59.3</v>
      </c>
      <c r="E35" s="50">
        <v>18469</v>
      </c>
      <c r="F35" s="50">
        <v>8998</v>
      </c>
      <c r="G35" s="51">
        <v>9471</v>
      </c>
      <c r="H35" s="52">
        <v>311</v>
      </c>
    </row>
    <row r="36" spans="2:8">
      <c r="B36" s="41" t="s">
        <v>145</v>
      </c>
      <c r="C36" s="42">
        <v>55232</v>
      </c>
      <c r="D36" s="43">
        <v>35.22</v>
      </c>
      <c r="E36" s="44">
        <v>18535</v>
      </c>
      <c r="F36" s="44">
        <v>9245</v>
      </c>
      <c r="G36" s="45">
        <v>9290</v>
      </c>
      <c r="H36" s="46">
        <v>526</v>
      </c>
    </row>
    <row r="37" spans="2:8">
      <c r="B37" s="47" t="s">
        <v>146</v>
      </c>
      <c r="C37" s="48">
        <v>92224</v>
      </c>
      <c r="D37" s="49">
        <v>50.13</v>
      </c>
      <c r="E37" s="50">
        <v>41970</v>
      </c>
      <c r="F37" s="50">
        <v>20673</v>
      </c>
      <c r="G37" s="51">
        <v>21297</v>
      </c>
      <c r="H37" s="52">
        <v>837</v>
      </c>
    </row>
    <row r="38" spans="2:8">
      <c r="B38" s="41" t="s">
        <v>147</v>
      </c>
      <c r="C38" s="42">
        <v>35287</v>
      </c>
      <c r="D38" s="43">
        <v>43.9</v>
      </c>
      <c r="E38" s="44">
        <v>5096</v>
      </c>
      <c r="F38" s="44">
        <v>2554</v>
      </c>
      <c r="G38" s="45">
        <v>2542</v>
      </c>
      <c r="H38" s="46">
        <v>116</v>
      </c>
    </row>
    <row r="39" spans="2:8">
      <c r="B39" s="47" t="s">
        <v>148</v>
      </c>
      <c r="C39" s="48">
        <v>63916</v>
      </c>
      <c r="D39" s="49">
        <v>50.9</v>
      </c>
      <c r="E39" s="50">
        <v>3990</v>
      </c>
      <c r="F39" s="50">
        <v>1948</v>
      </c>
      <c r="G39" s="51">
        <v>2042</v>
      </c>
      <c r="H39" s="52">
        <v>78</v>
      </c>
    </row>
    <row r="40" spans="2:8">
      <c r="B40" s="41" t="s">
        <v>149</v>
      </c>
      <c r="C40" s="42">
        <v>56626</v>
      </c>
      <c r="D40" s="43">
        <v>53.34</v>
      </c>
      <c r="E40" s="44">
        <v>29966</v>
      </c>
      <c r="F40" s="44">
        <v>14580</v>
      </c>
      <c r="G40" s="45">
        <v>15386</v>
      </c>
      <c r="H40" s="46">
        <v>562</v>
      </c>
    </row>
    <row r="41" spans="2:8">
      <c r="B41" s="47" t="s">
        <v>150</v>
      </c>
      <c r="C41" s="48">
        <v>16278</v>
      </c>
      <c r="D41" s="49">
        <v>324.23</v>
      </c>
      <c r="E41" s="50">
        <v>13744</v>
      </c>
      <c r="F41" s="50">
        <v>6672</v>
      </c>
      <c r="G41" s="51">
        <v>7072</v>
      </c>
      <c r="H41" s="52">
        <v>42</v>
      </c>
    </row>
    <row r="42" spans="2:8">
      <c r="B42" s="41" t="s">
        <v>151</v>
      </c>
      <c r="C42" s="42">
        <v>17389</v>
      </c>
      <c r="D42" s="43">
        <v>56.68</v>
      </c>
      <c r="E42" s="44">
        <v>12385</v>
      </c>
      <c r="F42" s="44">
        <v>5845</v>
      </c>
      <c r="G42" s="45">
        <v>6540</v>
      </c>
      <c r="H42" s="46">
        <v>219</v>
      </c>
    </row>
    <row r="43" spans="2:8">
      <c r="B43" s="47" t="s">
        <v>152</v>
      </c>
      <c r="C43" s="48">
        <v>9456</v>
      </c>
      <c r="D43" s="49">
        <v>28.15</v>
      </c>
      <c r="E43" s="50">
        <v>19769</v>
      </c>
      <c r="F43" s="50">
        <v>9506</v>
      </c>
      <c r="G43" s="51">
        <v>10263</v>
      </c>
      <c r="H43" s="52">
        <v>702</v>
      </c>
    </row>
    <row r="44" spans="2:8">
      <c r="B44" s="41" t="s">
        <v>153</v>
      </c>
      <c r="C44" s="42">
        <v>6925</v>
      </c>
      <c r="D44" s="43">
        <v>224.28</v>
      </c>
      <c r="E44" s="44">
        <v>6731</v>
      </c>
      <c r="F44" s="44">
        <v>3333</v>
      </c>
      <c r="G44" s="45">
        <v>3398</v>
      </c>
      <c r="H44" s="46">
        <v>30</v>
      </c>
    </row>
    <row r="45" spans="2:8">
      <c r="B45" s="47" t="s">
        <v>154</v>
      </c>
      <c r="C45" s="48">
        <v>76855</v>
      </c>
      <c r="D45" s="49">
        <v>39.869999999999997</v>
      </c>
      <c r="E45" s="50">
        <v>7081</v>
      </c>
      <c r="F45" s="50">
        <v>3491</v>
      </c>
      <c r="G45" s="51">
        <v>3590</v>
      </c>
      <c r="H45" s="52">
        <v>178</v>
      </c>
    </row>
    <row r="46" spans="2:8">
      <c r="B46" s="41" t="s">
        <v>155</v>
      </c>
      <c r="C46" s="42">
        <v>91522</v>
      </c>
      <c r="D46" s="43">
        <v>99.91</v>
      </c>
      <c r="E46" s="44">
        <v>41847</v>
      </c>
      <c r="F46" s="44">
        <v>20048</v>
      </c>
      <c r="G46" s="45">
        <v>21799</v>
      </c>
      <c r="H46" s="46">
        <v>419</v>
      </c>
    </row>
    <row r="47" spans="2:8">
      <c r="B47" s="47" t="s">
        <v>156</v>
      </c>
      <c r="C47" s="48">
        <v>99510</v>
      </c>
      <c r="D47" s="49">
        <v>46.27</v>
      </c>
      <c r="E47" s="50">
        <v>22012</v>
      </c>
      <c r="F47" s="50">
        <v>10809</v>
      </c>
      <c r="G47" s="51">
        <v>11203</v>
      </c>
      <c r="H47" s="52">
        <v>476</v>
      </c>
    </row>
    <row r="48" spans="2:8">
      <c r="B48" s="41" t="s">
        <v>157</v>
      </c>
      <c r="C48" s="42">
        <v>39619</v>
      </c>
      <c r="D48" s="43">
        <v>269.7</v>
      </c>
      <c r="E48" s="44">
        <v>6750</v>
      </c>
      <c r="F48" s="44">
        <v>3390</v>
      </c>
      <c r="G48" s="45">
        <v>3360</v>
      </c>
      <c r="H48" s="46">
        <v>25</v>
      </c>
    </row>
    <row r="49" spans="2:8">
      <c r="B49" s="47" t="s">
        <v>158</v>
      </c>
      <c r="C49" s="48">
        <v>39596</v>
      </c>
      <c r="D49" s="49">
        <v>30.66</v>
      </c>
      <c r="E49" s="50">
        <v>1500</v>
      </c>
      <c r="F49" s="50">
        <v>738</v>
      </c>
      <c r="G49" s="51">
        <v>762</v>
      </c>
      <c r="H49" s="52">
        <v>49</v>
      </c>
    </row>
    <row r="50" spans="2:8">
      <c r="B50" s="41" t="s">
        <v>159</v>
      </c>
      <c r="C50" s="42">
        <v>24399</v>
      </c>
      <c r="D50" s="43">
        <v>0.45</v>
      </c>
      <c r="E50" s="44">
        <v>284</v>
      </c>
      <c r="F50" s="44">
        <v>144</v>
      </c>
      <c r="G50" s="45">
        <v>140</v>
      </c>
      <c r="H50" s="46">
        <v>631</v>
      </c>
    </row>
    <row r="51" spans="2:8">
      <c r="B51" s="47" t="s">
        <v>160</v>
      </c>
      <c r="C51" s="48">
        <v>59759</v>
      </c>
      <c r="D51" s="49">
        <v>193.72</v>
      </c>
      <c r="E51" s="50">
        <v>73628</v>
      </c>
      <c r="F51" s="50">
        <v>36202</v>
      </c>
      <c r="G51" s="51">
        <v>37426</v>
      </c>
      <c r="H51" s="52">
        <v>380</v>
      </c>
    </row>
    <row r="52" spans="2:8">
      <c r="B52" s="41" t="s">
        <v>161</v>
      </c>
      <c r="C52" s="42">
        <v>99310</v>
      </c>
      <c r="D52" s="43">
        <v>55.08</v>
      </c>
      <c r="E52" s="44">
        <v>24348</v>
      </c>
      <c r="F52" s="44">
        <v>11859</v>
      </c>
      <c r="G52" s="45">
        <v>12489</v>
      </c>
      <c r="H52" s="46">
        <v>442</v>
      </c>
    </row>
    <row r="53" spans="2:8">
      <c r="B53" s="47" t="s">
        <v>162</v>
      </c>
      <c r="C53" s="48">
        <v>97450</v>
      </c>
      <c r="D53" s="49">
        <v>112.1</v>
      </c>
      <c r="E53" s="50">
        <v>8125</v>
      </c>
      <c r="F53" s="50">
        <v>4108</v>
      </c>
      <c r="G53" s="51">
        <v>4017</v>
      </c>
      <c r="H53" s="52">
        <v>72</v>
      </c>
    </row>
    <row r="54" spans="2:8">
      <c r="B54" s="41" t="s">
        <v>163</v>
      </c>
      <c r="C54" s="42">
        <v>6456</v>
      </c>
      <c r="D54" s="43">
        <v>121.69</v>
      </c>
      <c r="E54" s="44">
        <v>6616</v>
      </c>
      <c r="F54" s="44">
        <v>3300</v>
      </c>
      <c r="G54" s="45">
        <v>3316</v>
      </c>
      <c r="H54" s="46">
        <v>54</v>
      </c>
    </row>
    <row r="55" spans="2:8">
      <c r="B55" s="47" t="s">
        <v>164</v>
      </c>
      <c r="C55" s="48">
        <v>6556</v>
      </c>
      <c r="D55" s="49">
        <v>24.19</v>
      </c>
      <c r="E55" s="50">
        <v>5415</v>
      </c>
      <c r="F55" s="50">
        <v>2662</v>
      </c>
      <c r="G55" s="51">
        <v>2753</v>
      </c>
      <c r="H55" s="52">
        <v>224</v>
      </c>
    </row>
    <row r="56" spans="2:8">
      <c r="B56" s="41" t="s">
        <v>165</v>
      </c>
      <c r="C56" s="42">
        <v>95659</v>
      </c>
      <c r="D56" s="43">
        <v>43.19</v>
      </c>
      <c r="E56" s="44">
        <v>5152</v>
      </c>
      <c r="F56" s="44">
        <v>2608</v>
      </c>
      <c r="G56" s="45">
        <v>2544</v>
      </c>
      <c r="H56" s="46">
        <v>119</v>
      </c>
    </row>
    <row r="57" spans="2:8">
      <c r="B57" s="47" t="s">
        <v>166</v>
      </c>
      <c r="C57" s="48">
        <v>63701</v>
      </c>
      <c r="D57" s="49">
        <v>62.45</v>
      </c>
      <c r="E57" s="50">
        <v>70527</v>
      </c>
      <c r="F57" s="50">
        <v>34316</v>
      </c>
      <c r="G57" s="51">
        <v>36211</v>
      </c>
      <c r="H57" s="52">
        <v>1129</v>
      </c>
    </row>
    <row r="58" spans="2:8">
      <c r="B58" s="41" t="s">
        <v>167</v>
      </c>
      <c r="C58" s="42">
        <v>6449</v>
      </c>
      <c r="D58" s="43">
        <v>156.22999999999999</v>
      </c>
      <c r="E58" s="44">
        <v>27220</v>
      </c>
      <c r="F58" s="44">
        <v>13024</v>
      </c>
      <c r="G58" s="45">
        <v>14196</v>
      </c>
      <c r="H58" s="46">
        <v>174</v>
      </c>
    </row>
    <row r="59" spans="2:8">
      <c r="B59" s="47" t="s">
        <v>168</v>
      </c>
      <c r="C59" s="48">
        <v>71679</v>
      </c>
      <c r="D59" s="49">
        <v>5.8</v>
      </c>
      <c r="E59" s="50">
        <v>13480</v>
      </c>
      <c r="F59" s="50">
        <v>6697</v>
      </c>
      <c r="G59" s="51">
        <v>6783</v>
      </c>
      <c r="H59" s="52">
        <v>2324</v>
      </c>
    </row>
    <row r="60" spans="2:8">
      <c r="B60" s="41" t="s">
        <v>169</v>
      </c>
      <c r="C60" s="42">
        <v>35614</v>
      </c>
      <c r="D60" s="43">
        <v>43.57</v>
      </c>
      <c r="E60" s="44">
        <v>13656</v>
      </c>
      <c r="F60" s="44">
        <v>6759</v>
      </c>
      <c r="G60" s="45">
        <v>6897</v>
      </c>
      <c r="H60" s="46">
        <v>313</v>
      </c>
    </row>
    <row r="61" spans="2:8">
      <c r="B61" s="47" t="s">
        <v>170</v>
      </c>
      <c r="C61" s="48">
        <v>57439</v>
      </c>
      <c r="D61" s="49">
        <v>97.95</v>
      </c>
      <c r="E61" s="50">
        <v>24367</v>
      </c>
      <c r="F61" s="50">
        <v>12277</v>
      </c>
      <c r="G61" s="51">
        <v>12090</v>
      </c>
      <c r="H61" s="52">
        <v>249</v>
      </c>
    </row>
    <row r="62" spans="2:8">
      <c r="B62" s="41" t="s">
        <v>171</v>
      </c>
      <c r="C62" s="42">
        <v>97239</v>
      </c>
      <c r="D62" s="43">
        <v>17.54</v>
      </c>
      <c r="E62" s="44">
        <v>1466</v>
      </c>
      <c r="F62" s="44">
        <v>763</v>
      </c>
      <c r="G62" s="45">
        <v>703</v>
      </c>
      <c r="H62" s="46">
        <v>84</v>
      </c>
    </row>
    <row r="63" spans="2:8">
      <c r="B63" s="47" t="s">
        <v>172</v>
      </c>
      <c r="C63" s="48">
        <v>8280</v>
      </c>
      <c r="D63" s="49">
        <v>20.92</v>
      </c>
      <c r="E63" s="50">
        <v>15840</v>
      </c>
      <c r="F63" s="50">
        <v>7538</v>
      </c>
      <c r="G63" s="51">
        <v>8302</v>
      </c>
      <c r="H63" s="52">
        <v>757</v>
      </c>
    </row>
    <row r="64" spans="2:8">
      <c r="B64" s="41" t="s">
        <v>173</v>
      </c>
      <c r="C64" s="42">
        <v>91275</v>
      </c>
      <c r="D64" s="43">
        <v>78.25</v>
      </c>
      <c r="E64" s="44">
        <v>8818</v>
      </c>
      <c r="F64" s="44">
        <v>4396</v>
      </c>
      <c r="G64" s="45">
        <v>4422</v>
      </c>
      <c r="H64" s="46">
        <v>113</v>
      </c>
    </row>
    <row r="65" spans="2:8">
      <c r="B65" s="47" t="s">
        <v>174</v>
      </c>
      <c r="C65" s="48">
        <v>8209</v>
      </c>
      <c r="D65" s="49">
        <v>55.52</v>
      </c>
      <c r="E65" s="50">
        <v>18357</v>
      </c>
      <c r="F65" s="50">
        <v>8866</v>
      </c>
      <c r="G65" s="51">
        <v>9491</v>
      </c>
      <c r="H65" s="52">
        <v>331</v>
      </c>
    </row>
    <row r="66" spans="2:8">
      <c r="B66" s="41" t="s">
        <v>175</v>
      </c>
      <c r="C66" s="42">
        <v>86143</v>
      </c>
      <c r="D66" s="43">
        <v>146.85</v>
      </c>
      <c r="E66" s="44">
        <v>295135</v>
      </c>
      <c r="F66" s="44">
        <v>145158</v>
      </c>
      <c r="G66" s="45">
        <v>149977</v>
      </c>
      <c r="H66" s="46">
        <v>2010</v>
      </c>
    </row>
    <row r="67" spans="2:8">
      <c r="B67" s="47" t="s">
        <v>176</v>
      </c>
      <c r="C67" s="48">
        <v>9573</v>
      </c>
      <c r="D67" s="49">
        <v>23.38</v>
      </c>
      <c r="E67" s="50">
        <v>4513</v>
      </c>
      <c r="F67" s="50">
        <v>2235</v>
      </c>
      <c r="G67" s="51">
        <v>2278</v>
      </c>
      <c r="H67" s="52">
        <v>193</v>
      </c>
    </row>
    <row r="68" spans="2:8">
      <c r="B68" s="41" t="s">
        <v>177</v>
      </c>
      <c r="C68" s="42">
        <v>88326</v>
      </c>
      <c r="D68" s="43">
        <v>52.34</v>
      </c>
      <c r="E68" s="44">
        <v>10180</v>
      </c>
      <c r="F68" s="44">
        <v>5149</v>
      </c>
      <c r="G68" s="45">
        <v>5031</v>
      </c>
      <c r="H68" s="46">
        <v>194</v>
      </c>
    </row>
    <row r="69" spans="2:8">
      <c r="B69" s="47" t="s">
        <v>178</v>
      </c>
      <c r="C69" s="48">
        <v>7955</v>
      </c>
      <c r="D69" s="49">
        <v>55.91</v>
      </c>
      <c r="E69" s="50">
        <v>3491</v>
      </c>
      <c r="F69" s="50">
        <v>1745</v>
      </c>
      <c r="G69" s="51">
        <v>1746</v>
      </c>
      <c r="H69" s="52">
        <v>62</v>
      </c>
    </row>
    <row r="70" spans="2:8">
      <c r="B70" s="41" t="s">
        <v>179</v>
      </c>
      <c r="C70" s="42">
        <v>26603</v>
      </c>
      <c r="D70" s="43">
        <v>197.29</v>
      </c>
      <c r="E70" s="44">
        <v>41991</v>
      </c>
      <c r="F70" s="44">
        <v>20729</v>
      </c>
      <c r="G70" s="45">
        <v>21262</v>
      </c>
      <c r="H70" s="46">
        <v>213</v>
      </c>
    </row>
    <row r="71" spans="2:8">
      <c r="B71" s="47" t="s">
        <v>180</v>
      </c>
      <c r="C71" s="48">
        <v>64832</v>
      </c>
      <c r="D71" s="49">
        <v>66.849999999999994</v>
      </c>
      <c r="E71" s="50">
        <v>16834</v>
      </c>
      <c r="F71" s="50">
        <v>8378</v>
      </c>
      <c r="G71" s="51">
        <v>8456</v>
      </c>
      <c r="H71" s="52">
        <v>252</v>
      </c>
    </row>
    <row r="72" spans="2:8">
      <c r="B72" s="41" t="s">
        <v>181</v>
      </c>
      <c r="C72" s="42">
        <v>55422</v>
      </c>
      <c r="D72" s="43">
        <v>23.35</v>
      </c>
      <c r="E72" s="44">
        <v>1868</v>
      </c>
      <c r="F72" s="44">
        <v>927</v>
      </c>
      <c r="G72" s="45">
        <v>941</v>
      </c>
      <c r="H72" s="46">
        <v>80</v>
      </c>
    </row>
    <row r="73" spans="2:8">
      <c r="B73" s="47" t="s">
        <v>182</v>
      </c>
      <c r="C73" s="48">
        <v>71522</v>
      </c>
      <c r="D73" s="49">
        <v>39.380000000000003</v>
      </c>
      <c r="E73" s="50">
        <v>37253</v>
      </c>
      <c r="F73" s="50">
        <v>18546</v>
      </c>
      <c r="G73" s="51">
        <v>18707</v>
      </c>
      <c r="H73" s="52">
        <v>946</v>
      </c>
    </row>
    <row r="74" spans="2:8">
      <c r="B74" s="41" t="s">
        <v>183</v>
      </c>
      <c r="C74" s="42">
        <v>83043</v>
      </c>
      <c r="D74" s="43">
        <v>41.4</v>
      </c>
      <c r="E74" s="44">
        <v>19100</v>
      </c>
      <c r="F74" s="44">
        <v>9193</v>
      </c>
      <c r="G74" s="45">
        <v>9907</v>
      </c>
      <c r="H74" s="46">
        <v>461</v>
      </c>
    </row>
    <row r="75" spans="2:8">
      <c r="B75" s="47" t="s">
        <v>184</v>
      </c>
      <c r="C75" s="48">
        <v>34454</v>
      </c>
      <c r="D75" s="49">
        <v>126.47</v>
      </c>
      <c r="E75" s="50">
        <v>15470</v>
      </c>
      <c r="F75" s="50">
        <v>7588</v>
      </c>
      <c r="G75" s="51">
        <v>7882</v>
      </c>
      <c r="H75" s="52">
        <v>122</v>
      </c>
    </row>
    <row r="76" spans="2:8">
      <c r="B76" s="41" t="s">
        <v>185</v>
      </c>
      <c r="C76" s="42">
        <v>14806</v>
      </c>
      <c r="D76" s="43">
        <v>236.07</v>
      </c>
      <c r="E76" s="44">
        <v>11144</v>
      </c>
      <c r="F76" s="44">
        <v>5490</v>
      </c>
      <c r="G76" s="45">
        <v>5654</v>
      </c>
      <c r="H76" s="46">
        <v>47</v>
      </c>
    </row>
    <row r="77" spans="2:8">
      <c r="B77" s="47" t="s">
        <v>186</v>
      </c>
      <c r="C77" s="48">
        <v>48455</v>
      </c>
      <c r="D77" s="49">
        <v>99.99</v>
      </c>
      <c r="E77" s="50">
        <v>15486</v>
      </c>
      <c r="F77" s="50">
        <v>7658</v>
      </c>
      <c r="G77" s="51">
        <v>7828</v>
      </c>
      <c r="H77" s="52">
        <v>155</v>
      </c>
    </row>
    <row r="78" spans="2:8">
      <c r="B78" s="41" t="s">
        <v>187</v>
      </c>
      <c r="C78" s="42">
        <v>76887</v>
      </c>
      <c r="D78" s="43">
        <v>10.71</v>
      </c>
      <c r="E78" s="44">
        <v>8124</v>
      </c>
      <c r="F78" s="44">
        <v>3834</v>
      </c>
      <c r="G78" s="45">
        <v>4290</v>
      </c>
      <c r="H78" s="46">
        <v>759</v>
      </c>
    </row>
    <row r="79" spans="2:8">
      <c r="B79" s="47" t="s">
        <v>188</v>
      </c>
      <c r="C79" s="48">
        <v>99438</v>
      </c>
      <c r="D79" s="49">
        <v>55.32</v>
      </c>
      <c r="E79" s="50">
        <v>7503</v>
      </c>
      <c r="F79" s="50">
        <v>3616</v>
      </c>
      <c r="G79" s="51">
        <v>3887</v>
      </c>
      <c r="H79" s="52">
        <v>136</v>
      </c>
    </row>
    <row r="80" spans="2:8">
      <c r="B80" s="41" t="s">
        <v>189</v>
      </c>
      <c r="C80" s="42">
        <v>57319</v>
      </c>
      <c r="D80" s="43">
        <v>275.52</v>
      </c>
      <c r="E80" s="44">
        <v>19446</v>
      </c>
      <c r="F80" s="44">
        <v>9902</v>
      </c>
      <c r="G80" s="45">
        <v>9544</v>
      </c>
      <c r="H80" s="46">
        <v>71</v>
      </c>
    </row>
    <row r="81" spans="2:8">
      <c r="B81" s="47" t="s">
        <v>190</v>
      </c>
      <c r="C81" s="48">
        <v>95460</v>
      </c>
      <c r="D81" s="49">
        <v>33.56</v>
      </c>
      <c r="E81" s="50">
        <v>4371</v>
      </c>
      <c r="F81" s="50">
        <v>2183</v>
      </c>
      <c r="G81" s="51">
        <v>2188</v>
      </c>
      <c r="H81" s="52">
        <v>130</v>
      </c>
    </row>
    <row r="82" spans="2:8">
      <c r="B82" s="41" t="s">
        <v>191</v>
      </c>
      <c r="C82" s="42">
        <v>29549</v>
      </c>
      <c r="D82" s="43">
        <v>48.36</v>
      </c>
      <c r="E82" s="44">
        <v>9122</v>
      </c>
      <c r="F82" s="44">
        <v>4149</v>
      </c>
      <c r="G82" s="45">
        <v>4973</v>
      </c>
      <c r="H82" s="46">
        <v>189</v>
      </c>
    </row>
    <row r="83" spans="2:8">
      <c r="B83" s="47" t="s">
        <v>192</v>
      </c>
      <c r="C83" s="48">
        <v>6647</v>
      </c>
      <c r="D83" s="49">
        <v>49.77</v>
      </c>
      <c r="E83" s="50">
        <v>2718</v>
      </c>
      <c r="F83" s="50">
        <v>1354</v>
      </c>
      <c r="G83" s="51">
        <v>1364</v>
      </c>
      <c r="H83" s="52">
        <v>55</v>
      </c>
    </row>
    <row r="84" spans="2:8">
      <c r="B84" s="41" t="s">
        <v>193</v>
      </c>
      <c r="C84" s="42">
        <v>7422</v>
      </c>
      <c r="D84" s="43">
        <v>35.619999999999997</v>
      </c>
      <c r="E84" s="44">
        <v>6407</v>
      </c>
      <c r="F84" s="44">
        <v>3168</v>
      </c>
      <c r="G84" s="45">
        <v>3239</v>
      </c>
      <c r="H84" s="46">
        <v>180</v>
      </c>
    </row>
    <row r="85" spans="2:8">
      <c r="B85" s="47" t="s">
        <v>194</v>
      </c>
      <c r="C85" s="48">
        <v>24576</v>
      </c>
      <c r="D85" s="49">
        <v>24.14</v>
      </c>
      <c r="E85" s="50">
        <v>14420</v>
      </c>
      <c r="F85" s="50">
        <v>7030</v>
      </c>
      <c r="G85" s="51">
        <v>7390</v>
      </c>
      <c r="H85" s="52">
        <v>597</v>
      </c>
    </row>
    <row r="86" spans="2:8">
      <c r="B86" s="41" t="s">
        <v>195</v>
      </c>
      <c r="C86" s="42">
        <v>53498</v>
      </c>
      <c r="D86" s="43">
        <v>19.93</v>
      </c>
      <c r="E86" s="44">
        <v>9460</v>
      </c>
      <c r="F86" s="44">
        <v>4616</v>
      </c>
      <c r="G86" s="45">
        <v>4844</v>
      </c>
      <c r="H86" s="46">
        <v>475</v>
      </c>
    </row>
    <row r="87" spans="2:8">
      <c r="B87" s="47" t="s">
        <v>196</v>
      </c>
      <c r="C87" s="48">
        <v>97769</v>
      </c>
      <c r="D87" s="49">
        <v>23.71</v>
      </c>
      <c r="E87" s="50">
        <v>6449</v>
      </c>
      <c r="F87" s="50">
        <v>3182</v>
      </c>
      <c r="G87" s="51">
        <v>3267</v>
      </c>
      <c r="H87" s="52">
        <v>272</v>
      </c>
    </row>
    <row r="88" spans="2:8">
      <c r="B88" s="41" t="s">
        <v>197</v>
      </c>
      <c r="C88" s="42">
        <v>88422</v>
      </c>
      <c r="D88" s="43">
        <v>23.75</v>
      </c>
      <c r="E88" s="44">
        <v>4294</v>
      </c>
      <c r="F88" s="44">
        <v>2163</v>
      </c>
      <c r="G88" s="45">
        <v>2131</v>
      </c>
      <c r="H88" s="46">
        <v>181</v>
      </c>
    </row>
    <row r="89" spans="2:8">
      <c r="B89" s="47" t="s">
        <v>198</v>
      </c>
      <c r="C89" s="48">
        <v>65520</v>
      </c>
      <c r="D89" s="49">
        <v>54.6</v>
      </c>
      <c r="E89" s="50">
        <v>14263</v>
      </c>
      <c r="F89" s="50">
        <v>7060</v>
      </c>
      <c r="G89" s="51">
        <v>7203</v>
      </c>
      <c r="H89" s="52">
        <v>261</v>
      </c>
    </row>
    <row r="90" spans="2:8">
      <c r="B90" s="41" t="s">
        <v>199</v>
      </c>
      <c r="C90" s="42">
        <v>98663</v>
      </c>
      <c r="D90" s="43">
        <v>53.39</v>
      </c>
      <c r="E90" s="44">
        <v>2026</v>
      </c>
      <c r="F90" s="44">
        <v>1042</v>
      </c>
      <c r="G90" s="45">
        <v>984</v>
      </c>
      <c r="H90" s="46">
        <v>38</v>
      </c>
    </row>
    <row r="91" spans="2:8">
      <c r="B91" s="47" t="s">
        <v>200</v>
      </c>
      <c r="C91" s="48">
        <v>18209</v>
      </c>
      <c r="D91" s="49">
        <v>32.85</v>
      </c>
      <c r="E91" s="50">
        <v>12491</v>
      </c>
      <c r="F91" s="50">
        <v>5986</v>
      </c>
      <c r="G91" s="51">
        <v>6505</v>
      </c>
      <c r="H91" s="52">
        <v>380</v>
      </c>
    </row>
    <row r="92" spans="2:8">
      <c r="B92" s="41" t="s">
        <v>201</v>
      </c>
      <c r="C92" s="42">
        <v>33014</v>
      </c>
      <c r="D92" s="43">
        <v>115.3</v>
      </c>
      <c r="E92" s="44">
        <v>19002</v>
      </c>
      <c r="F92" s="44">
        <v>9419</v>
      </c>
      <c r="G92" s="45">
        <v>9583</v>
      </c>
      <c r="H92" s="46">
        <v>165</v>
      </c>
    </row>
    <row r="93" spans="2:8">
      <c r="B93" s="47" t="s">
        <v>202</v>
      </c>
      <c r="C93" s="48">
        <v>4849</v>
      </c>
      <c r="D93" s="49">
        <v>45.81</v>
      </c>
      <c r="E93" s="50">
        <v>7865</v>
      </c>
      <c r="F93" s="50">
        <v>3773</v>
      </c>
      <c r="G93" s="51">
        <v>4092</v>
      </c>
      <c r="H93" s="52">
        <v>172</v>
      </c>
    </row>
    <row r="94" spans="2:8">
      <c r="B94" s="41" t="s">
        <v>203</v>
      </c>
      <c r="C94" s="42">
        <v>67098</v>
      </c>
      <c r="D94" s="43">
        <v>102.55</v>
      </c>
      <c r="E94" s="44">
        <v>18476</v>
      </c>
      <c r="F94" s="44">
        <v>8701</v>
      </c>
      <c r="G94" s="45">
        <v>9775</v>
      </c>
      <c r="H94" s="46">
        <v>180</v>
      </c>
    </row>
    <row r="95" spans="2:8">
      <c r="B95" s="47" t="s">
        <v>204</v>
      </c>
      <c r="C95" s="48">
        <v>6231</v>
      </c>
      <c r="D95" s="49">
        <v>36.15</v>
      </c>
      <c r="E95" s="50">
        <v>11643</v>
      </c>
      <c r="F95" s="50">
        <v>5778</v>
      </c>
      <c r="G95" s="51">
        <v>5865</v>
      </c>
      <c r="H95" s="52">
        <v>322</v>
      </c>
    </row>
    <row r="96" spans="2:8">
      <c r="B96" s="41" t="s">
        <v>205</v>
      </c>
      <c r="C96" s="42">
        <v>78073</v>
      </c>
      <c r="D96" s="43">
        <v>62.08</v>
      </c>
      <c r="E96" s="44">
        <v>13260</v>
      </c>
      <c r="F96" s="44">
        <v>6451</v>
      </c>
      <c r="G96" s="45">
        <v>6809</v>
      </c>
      <c r="H96" s="46">
        <v>214</v>
      </c>
    </row>
    <row r="97" spans="2:8">
      <c r="B97" s="47" t="s">
        <v>206</v>
      </c>
      <c r="C97" s="48">
        <v>8645</v>
      </c>
      <c r="D97" s="49">
        <v>19.77</v>
      </c>
      <c r="E97" s="50">
        <v>3654</v>
      </c>
      <c r="F97" s="50">
        <v>1748</v>
      </c>
      <c r="G97" s="51">
        <v>1906</v>
      </c>
      <c r="H97" s="52">
        <v>185</v>
      </c>
    </row>
    <row r="98" spans="2:8">
      <c r="B98" s="41" t="s">
        <v>207</v>
      </c>
      <c r="C98" s="42">
        <v>56130</v>
      </c>
      <c r="D98" s="43">
        <v>15.41</v>
      </c>
      <c r="E98" s="44">
        <v>9681</v>
      </c>
      <c r="F98" s="44">
        <v>4652</v>
      </c>
      <c r="G98" s="45">
        <v>5029</v>
      </c>
      <c r="H98" s="46">
        <v>628</v>
      </c>
    </row>
    <row r="99" spans="2:8">
      <c r="B99" s="47" t="s">
        <v>208</v>
      </c>
      <c r="C99" s="48">
        <v>29683</v>
      </c>
      <c r="D99" s="49">
        <v>63.7</v>
      </c>
      <c r="E99" s="50">
        <v>11852</v>
      </c>
      <c r="F99" s="50">
        <v>5912</v>
      </c>
      <c r="G99" s="51">
        <v>5940</v>
      </c>
      <c r="H99" s="52">
        <v>186</v>
      </c>
    </row>
    <row r="100" spans="2:8">
      <c r="B100" s="41" t="s">
        <v>209</v>
      </c>
      <c r="C100" s="42">
        <v>6567</v>
      </c>
      <c r="D100" s="43">
        <v>66.22</v>
      </c>
      <c r="E100" s="44">
        <v>8844</v>
      </c>
      <c r="F100" s="44">
        <v>4341</v>
      </c>
      <c r="G100" s="45">
        <v>4503</v>
      </c>
      <c r="H100" s="46">
        <v>134</v>
      </c>
    </row>
    <row r="101" spans="2:8">
      <c r="B101" s="47" t="s">
        <v>210</v>
      </c>
      <c r="C101" s="48">
        <v>16259</v>
      </c>
      <c r="D101" s="49">
        <v>131.11000000000001</v>
      </c>
      <c r="E101" s="50">
        <v>12365</v>
      </c>
      <c r="F101" s="50">
        <v>6039</v>
      </c>
      <c r="G101" s="51">
        <v>6326</v>
      </c>
      <c r="H101" s="52">
        <v>94</v>
      </c>
    </row>
    <row r="102" spans="2:8">
      <c r="B102" s="41" t="s">
        <v>211</v>
      </c>
      <c r="C102" s="42">
        <v>74177</v>
      </c>
      <c r="D102" s="43">
        <v>24.71</v>
      </c>
      <c r="E102" s="44">
        <v>19264</v>
      </c>
      <c r="F102" s="44">
        <v>9731</v>
      </c>
      <c r="G102" s="45">
        <v>9533</v>
      </c>
      <c r="H102" s="46">
        <v>780</v>
      </c>
    </row>
    <row r="103" spans="2:8">
      <c r="B103" s="47" t="s">
        <v>212</v>
      </c>
      <c r="C103" s="48">
        <v>37581</v>
      </c>
      <c r="D103" s="49">
        <v>90.85</v>
      </c>
      <c r="E103" s="50">
        <v>9823</v>
      </c>
      <c r="F103" s="50">
        <v>4749</v>
      </c>
      <c r="G103" s="51">
        <v>5074</v>
      </c>
      <c r="H103" s="52">
        <v>108</v>
      </c>
    </row>
    <row r="104" spans="2:8">
      <c r="B104" s="41" t="s">
        <v>213</v>
      </c>
      <c r="C104" s="42">
        <v>1816</v>
      </c>
      <c r="D104" s="43">
        <v>88.72</v>
      </c>
      <c r="E104" s="44">
        <v>5633</v>
      </c>
      <c r="F104" s="44">
        <v>2795</v>
      </c>
      <c r="G104" s="45">
        <v>2838</v>
      </c>
      <c r="H104" s="46">
        <v>63</v>
      </c>
    </row>
    <row r="105" spans="2:8">
      <c r="B105" s="47" t="s">
        <v>214</v>
      </c>
      <c r="C105" s="48">
        <v>94086</v>
      </c>
      <c r="D105" s="49">
        <v>70.13</v>
      </c>
      <c r="E105" s="50">
        <v>9055</v>
      </c>
      <c r="F105" s="50">
        <v>4487</v>
      </c>
      <c r="G105" s="51">
        <v>4568</v>
      </c>
      <c r="H105" s="52">
        <v>129</v>
      </c>
    </row>
    <row r="106" spans="2:8">
      <c r="B106" s="41" t="s">
        <v>215</v>
      </c>
      <c r="C106" s="42">
        <v>38667</v>
      </c>
      <c r="D106" s="43">
        <v>65.52</v>
      </c>
      <c r="E106" s="44">
        <v>21945</v>
      </c>
      <c r="F106" s="44">
        <v>10219</v>
      </c>
      <c r="G106" s="45">
        <v>11726</v>
      </c>
      <c r="H106" s="46">
        <v>335</v>
      </c>
    </row>
    <row r="107" spans="2:8">
      <c r="B107" s="47" t="s">
        <v>216</v>
      </c>
      <c r="C107" s="48">
        <v>76332</v>
      </c>
      <c r="D107" s="49">
        <v>33.01</v>
      </c>
      <c r="E107" s="50">
        <v>7948</v>
      </c>
      <c r="F107" s="50">
        <v>3890</v>
      </c>
      <c r="G107" s="51">
        <v>4058</v>
      </c>
      <c r="H107" s="52">
        <v>241</v>
      </c>
    </row>
    <row r="108" spans="2:8">
      <c r="B108" s="41" t="s">
        <v>217</v>
      </c>
      <c r="C108" s="42">
        <v>36251</v>
      </c>
      <c r="D108" s="43">
        <v>73.87</v>
      </c>
      <c r="E108" s="44">
        <v>29800</v>
      </c>
      <c r="F108" s="44">
        <v>14518</v>
      </c>
      <c r="G108" s="45">
        <v>15282</v>
      </c>
      <c r="H108" s="46">
        <v>403</v>
      </c>
    </row>
    <row r="109" spans="2:8">
      <c r="B109" s="47" t="s">
        <v>218</v>
      </c>
      <c r="C109" s="48">
        <v>61343</v>
      </c>
      <c r="D109" s="49">
        <v>51.14</v>
      </c>
      <c r="E109" s="50">
        <v>54248</v>
      </c>
      <c r="F109" s="50">
        <v>25829</v>
      </c>
      <c r="G109" s="51">
        <v>28419</v>
      </c>
      <c r="H109" s="52">
        <v>1061</v>
      </c>
    </row>
    <row r="110" spans="2:8">
      <c r="B110" s="41" t="s">
        <v>219</v>
      </c>
      <c r="C110" s="42">
        <v>53604</v>
      </c>
      <c r="D110" s="43">
        <v>48.17</v>
      </c>
      <c r="E110" s="44">
        <v>25816</v>
      </c>
      <c r="F110" s="44">
        <v>12476</v>
      </c>
      <c r="G110" s="45">
        <v>13340</v>
      </c>
      <c r="H110" s="46">
        <v>536</v>
      </c>
    </row>
    <row r="111" spans="2:8">
      <c r="B111" s="47" t="s">
        <v>220</v>
      </c>
      <c r="C111" s="48">
        <v>53557</v>
      </c>
      <c r="D111" s="49">
        <v>20.09</v>
      </c>
      <c r="E111" s="50">
        <v>5920</v>
      </c>
      <c r="F111" s="50">
        <v>2894</v>
      </c>
      <c r="G111" s="51">
        <v>3026</v>
      </c>
      <c r="H111" s="52">
        <v>295</v>
      </c>
    </row>
    <row r="112" spans="2:8">
      <c r="B112" s="41" t="s">
        <v>221</v>
      </c>
      <c r="C112" s="42">
        <v>49186</v>
      </c>
      <c r="D112" s="43">
        <v>36.5</v>
      </c>
      <c r="E112" s="44">
        <v>10661</v>
      </c>
      <c r="F112" s="44">
        <v>5136</v>
      </c>
      <c r="G112" s="45">
        <v>5525</v>
      </c>
      <c r="H112" s="46">
        <v>292</v>
      </c>
    </row>
    <row r="113" spans="2:8">
      <c r="B113" s="47" t="s">
        <v>222</v>
      </c>
      <c r="C113" s="48">
        <v>34385</v>
      </c>
      <c r="D113" s="49">
        <v>14.85</v>
      </c>
      <c r="E113" s="50">
        <v>3650</v>
      </c>
      <c r="F113" s="50">
        <v>1827</v>
      </c>
      <c r="G113" s="51">
        <v>1823</v>
      </c>
      <c r="H113" s="52">
        <v>246</v>
      </c>
    </row>
    <row r="114" spans="2:8">
      <c r="B114" s="41" t="s">
        <v>223</v>
      </c>
      <c r="C114" s="42">
        <v>97688</v>
      </c>
      <c r="D114" s="43">
        <v>69.92</v>
      </c>
      <c r="E114" s="44">
        <v>22444</v>
      </c>
      <c r="F114" s="44">
        <v>10415</v>
      </c>
      <c r="G114" s="45">
        <v>12029</v>
      </c>
      <c r="H114" s="46">
        <v>321</v>
      </c>
    </row>
    <row r="115" spans="2:8">
      <c r="B115" s="47" t="s">
        <v>224</v>
      </c>
      <c r="C115" s="48">
        <v>64732</v>
      </c>
      <c r="D115" s="49">
        <v>46.73</v>
      </c>
      <c r="E115" s="50">
        <v>9762</v>
      </c>
      <c r="F115" s="50">
        <v>4732</v>
      </c>
      <c r="G115" s="51">
        <v>5030</v>
      </c>
      <c r="H115" s="52">
        <v>209</v>
      </c>
    </row>
    <row r="116" spans="2:8">
      <c r="B116" s="41" t="s">
        <v>225</v>
      </c>
      <c r="C116" s="42">
        <v>97631</v>
      </c>
      <c r="D116" s="43">
        <v>69.510000000000005</v>
      </c>
      <c r="E116" s="44">
        <v>5984</v>
      </c>
      <c r="F116" s="44">
        <v>2909</v>
      </c>
      <c r="G116" s="45">
        <v>3075</v>
      </c>
      <c r="H116" s="46">
        <v>86</v>
      </c>
    </row>
    <row r="117" spans="2:8">
      <c r="B117" s="47" t="s">
        <v>226</v>
      </c>
      <c r="C117" s="48">
        <v>7586</v>
      </c>
      <c r="D117" s="49">
        <v>16.93</v>
      </c>
      <c r="E117" s="50">
        <v>3513</v>
      </c>
      <c r="F117" s="50">
        <v>1684</v>
      </c>
      <c r="G117" s="51">
        <v>1829</v>
      </c>
      <c r="H117" s="52">
        <v>208</v>
      </c>
    </row>
    <row r="118" spans="2:8">
      <c r="B118" s="41" t="s">
        <v>227</v>
      </c>
      <c r="C118" s="42">
        <v>93444</v>
      </c>
      <c r="D118" s="43">
        <v>62.15</v>
      </c>
      <c r="E118" s="44">
        <v>7498</v>
      </c>
      <c r="F118" s="44">
        <v>3675</v>
      </c>
      <c r="G118" s="45">
        <v>3823</v>
      </c>
      <c r="H118" s="46">
        <v>121</v>
      </c>
    </row>
    <row r="119" spans="2:8">
      <c r="B119" s="47" t="s">
        <v>228</v>
      </c>
      <c r="C119" s="48">
        <v>55545</v>
      </c>
      <c r="D119" s="49">
        <v>55.56</v>
      </c>
      <c r="E119" s="50">
        <v>50948</v>
      </c>
      <c r="F119" s="50">
        <v>24237</v>
      </c>
      <c r="G119" s="51">
        <v>26711</v>
      </c>
      <c r="H119" s="52">
        <v>917</v>
      </c>
    </row>
    <row r="120" spans="2:8">
      <c r="B120" s="41" t="s">
        <v>229</v>
      </c>
      <c r="C120" s="42">
        <v>79189</v>
      </c>
      <c r="D120" s="43">
        <v>35.69</v>
      </c>
      <c r="E120" s="44">
        <v>19644</v>
      </c>
      <c r="F120" s="44">
        <v>9444</v>
      </c>
      <c r="G120" s="45">
        <v>10200</v>
      </c>
      <c r="H120" s="46">
        <v>550</v>
      </c>
    </row>
    <row r="121" spans="2:8">
      <c r="B121" s="47" t="s">
        <v>230</v>
      </c>
      <c r="C121" s="48">
        <v>57334</v>
      </c>
      <c r="D121" s="49">
        <v>135.94999999999999</v>
      </c>
      <c r="E121" s="50">
        <v>13565</v>
      </c>
      <c r="F121" s="50">
        <v>6826</v>
      </c>
      <c r="G121" s="51">
        <v>6739</v>
      </c>
      <c r="H121" s="52">
        <v>100</v>
      </c>
    </row>
    <row r="122" spans="2:8">
      <c r="B122" s="41" t="s">
        <v>231</v>
      </c>
      <c r="C122" s="42">
        <v>99947</v>
      </c>
      <c r="D122" s="43">
        <v>123.67</v>
      </c>
      <c r="E122" s="44">
        <v>17234</v>
      </c>
      <c r="F122" s="44">
        <v>8459</v>
      </c>
      <c r="G122" s="45">
        <v>8775</v>
      </c>
      <c r="H122" s="46">
        <v>139</v>
      </c>
    </row>
    <row r="123" spans="2:8">
      <c r="B123" s="47" t="s">
        <v>232</v>
      </c>
      <c r="C123" s="48">
        <v>6246</v>
      </c>
      <c r="D123" s="49">
        <v>85.37</v>
      </c>
      <c r="E123" s="50">
        <v>8783</v>
      </c>
      <c r="F123" s="50">
        <v>4332</v>
      </c>
      <c r="G123" s="51">
        <v>4451</v>
      </c>
      <c r="H123" s="52">
        <v>103</v>
      </c>
    </row>
    <row r="124" spans="2:8">
      <c r="B124" s="41" t="s">
        <v>233</v>
      </c>
      <c r="C124" s="42">
        <v>4651</v>
      </c>
      <c r="D124" s="43">
        <v>70.03</v>
      </c>
      <c r="E124" s="44">
        <v>8005</v>
      </c>
      <c r="F124" s="44">
        <v>3915</v>
      </c>
      <c r="G124" s="45">
        <v>4090</v>
      </c>
      <c r="H124" s="46">
        <v>114</v>
      </c>
    </row>
    <row r="125" spans="2:8">
      <c r="B125" s="47" t="s">
        <v>234</v>
      </c>
      <c r="C125" s="48">
        <v>37431</v>
      </c>
      <c r="D125" s="49">
        <v>41.56</v>
      </c>
      <c r="E125" s="50">
        <v>10269</v>
      </c>
      <c r="F125" s="50">
        <v>4932</v>
      </c>
      <c r="G125" s="51">
        <v>5337</v>
      </c>
      <c r="H125" s="52">
        <v>247</v>
      </c>
    </row>
    <row r="126" spans="2:8">
      <c r="B126" s="41" t="s">
        <v>235</v>
      </c>
      <c r="C126" s="42">
        <v>36448</v>
      </c>
      <c r="D126" s="43">
        <v>48.81</v>
      </c>
      <c r="E126" s="44">
        <v>7786</v>
      </c>
      <c r="F126" s="44">
        <v>3776</v>
      </c>
      <c r="G126" s="45">
        <v>4010</v>
      </c>
      <c r="H126" s="46">
        <v>160</v>
      </c>
    </row>
    <row r="127" spans="2:8">
      <c r="B127" s="47" t="s">
        <v>236</v>
      </c>
      <c r="C127" s="48">
        <v>4924</v>
      </c>
      <c r="D127" s="49">
        <v>138.88</v>
      </c>
      <c r="E127" s="50">
        <v>9188</v>
      </c>
      <c r="F127" s="50">
        <v>4491</v>
      </c>
      <c r="G127" s="51">
        <v>4697</v>
      </c>
      <c r="H127" s="52">
        <v>66</v>
      </c>
    </row>
    <row r="128" spans="2:8">
      <c r="B128" s="41" t="s">
        <v>237</v>
      </c>
      <c r="C128" s="42">
        <v>75378</v>
      </c>
      <c r="D128" s="43">
        <v>33.78</v>
      </c>
      <c r="E128" s="44">
        <v>9573</v>
      </c>
      <c r="F128" s="44">
        <v>4715</v>
      </c>
      <c r="G128" s="45">
        <v>4858</v>
      </c>
      <c r="H128" s="46">
        <v>283</v>
      </c>
    </row>
    <row r="129" spans="2:8">
      <c r="B129" s="47" t="s">
        <v>238</v>
      </c>
      <c r="C129" s="48">
        <v>33175</v>
      </c>
      <c r="D129" s="49">
        <v>51.01</v>
      </c>
      <c r="E129" s="50">
        <v>16089</v>
      </c>
      <c r="F129" s="50">
        <v>7824</v>
      </c>
      <c r="G129" s="51">
        <v>8265</v>
      </c>
      <c r="H129" s="52">
        <v>315</v>
      </c>
    </row>
    <row r="130" spans="2:8">
      <c r="B130" s="41" t="s">
        <v>239</v>
      </c>
      <c r="C130" s="42">
        <v>7356</v>
      </c>
      <c r="D130" s="43">
        <v>48.92</v>
      </c>
      <c r="E130" s="44">
        <v>5931</v>
      </c>
      <c r="F130" s="44">
        <v>2929</v>
      </c>
      <c r="G130" s="45">
        <v>3002</v>
      </c>
      <c r="H130" s="46">
        <v>121</v>
      </c>
    </row>
    <row r="131" spans="2:8">
      <c r="B131" s="47" t="s">
        <v>240</v>
      </c>
      <c r="C131" s="48">
        <v>56470</v>
      </c>
      <c r="D131" s="49">
        <v>9.9499999999999993</v>
      </c>
      <c r="E131" s="50">
        <v>5961</v>
      </c>
      <c r="F131" s="50">
        <v>2939</v>
      </c>
      <c r="G131" s="51">
        <v>3022</v>
      </c>
      <c r="H131" s="52">
        <v>599</v>
      </c>
    </row>
    <row r="132" spans="2:8">
      <c r="B132" s="41" t="s">
        <v>241</v>
      </c>
      <c r="C132" s="42">
        <v>97980</v>
      </c>
      <c r="D132" s="43">
        <v>129.96</v>
      </c>
      <c r="E132" s="44">
        <v>23704</v>
      </c>
      <c r="F132" s="44">
        <v>11563</v>
      </c>
      <c r="G132" s="45">
        <v>12141</v>
      </c>
      <c r="H132" s="46">
        <v>182</v>
      </c>
    </row>
    <row r="133" spans="2:8">
      <c r="B133" s="47" t="s">
        <v>242</v>
      </c>
      <c r="C133" s="48">
        <v>31848</v>
      </c>
      <c r="D133" s="49">
        <v>107.97</v>
      </c>
      <c r="E133" s="50">
        <v>17465</v>
      </c>
      <c r="F133" s="50">
        <v>8545</v>
      </c>
      <c r="G133" s="51">
        <v>8920</v>
      </c>
      <c r="H133" s="52">
        <v>162</v>
      </c>
    </row>
    <row r="134" spans="2:8">
      <c r="B134" s="41" t="s">
        <v>243</v>
      </c>
      <c r="C134" s="42">
        <v>53902</v>
      </c>
      <c r="D134" s="43">
        <v>150.83000000000001</v>
      </c>
      <c r="E134" s="44">
        <v>17299</v>
      </c>
      <c r="F134" s="44">
        <v>8422</v>
      </c>
      <c r="G134" s="45">
        <v>8877</v>
      </c>
      <c r="H134" s="46">
        <v>115</v>
      </c>
    </row>
    <row r="135" spans="2:8">
      <c r="B135" s="47" t="s">
        <v>244</v>
      </c>
      <c r="C135" s="48">
        <v>2953</v>
      </c>
      <c r="D135" s="49">
        <v>15.38</v>
      </c>
      <c r="E135" s="50">
        <v>3716</v>
      </c>
      <c r="F135" s="50">
        <v>1819</v>
      </c>
      <c r="G135" s="51">
        <v>1897</v>
      </c>
      <c r="H135" s="52">
        <v>242</v>
      </c>
    </row>
    <row r="136" spans="2:8">
      <c r="B136" s="41" t="s">
        <v>245</v>
      </c>
      <c r="C136" s="42">
        <v>61231</v>
      </c>
      <c r="D136" s="43">
        <v>32.54</v>
      </c>
      <c r="E136" s="44">
        <v>32163</v>
      </c>
      <c r="F136" s="44">
        <v>15256</v>
      </c>
      <c r="G136" s="45">
        <v>16907</v>
      </c>
      <c r="H136" s="46">
        <v>988</v>
      </c>
    </row>
    <row r="137" spans="2:8">
      <c r="B137" s="47" t="s">
        <v>246</v>
      </c>
      <c r="C137" s="48">
        <v>31542</v>
      </c>
      <c r="D137" s="49">
        <v>23.22</v>
      </c>
      <c r="E137" s="50">
        <v>11144</v>
      </c>
      <c r="F137" s="50">
        <v>5280</v>
      </c>
      <c r="G137" s="51">
        <v>5864</v>
      </c>
      <c r="H137" s="52">
        <v>480</v>
      </c>
    </row>
    <row r="138" spans="2:8">
      <c r="B138" s="41" t="s">
        <v>247</v>
      </c>
      <c r="C138" s="42">
        <v>53474</v>
      </c>
      <c r="D138" s="43">
        <v>63.38</v>
      </c>
      <c r="E138" s="44">
        <v>28251</v>
      </c>
      <c r="F138" s="44">
        <v>13278</v>
      </c>
      <c r="G138" s="45">
        <v>14973</v>
      </c>
      <c r="H138" s="46">
        <v>446</v>
      </c>
    </row>
    <row r="139" spans="2:8">
      <c r="B139" s="47" t="s">
        <v>248</v>
      </c>
      <c r="C139" s="48">
        <v>97616</v>
      </c>
      <c r="D139" s="49">
        <v>36.89</v>
      </c>
      <c r="E139" s="50">
        <v>15411</v>
      </c>
      <c r="F139" s="50">
        <v>7512</v>
      </c>
      <c r="G139" s="51">
        <v>7899</v>
      </c>
      <c r="H139" s="52">
        <v>418</v>
      </c>
    </row>
    <row r="140" spans="2:8">
      <c r="B140" s="41" t="s">
        <v>249</v>
      </c>
      <c r="C140" s="42">
        <v>32545</v>
      </c>
      <c r="D140" s="43">
        <v>64.83</v>
      </c>
      <c r="E140" s="44">
        <v>48702</v>
      </c>
      <c r="F140" s="44">
        <v>23817</v>
      </c>
      <c r="G140" s="45">
        <v>24885</v>
      </c>
      <c r="H140" s="46">
        <v>751</v>
      </c>
    </row>
    <row r="141" spans="2:8">
      <c r="B141" s="47" t="s">
        <v>250</v>
      </c>
      <c r="C141" s="48">
        <v>23843</v>
      </c>
      <c r="D141" s="49">
        <v>52.59</v>
      </c>
      <c r="E141" s="50">
        <v>24744</v>
      </c>
      <c r="F141" s="50">
        <v>12043</v>
      </c>
      <c r="G141" s="51">
        <v>12701</v>
      </c>
      <c r="H141" s="52">
        <v>471</v>
      </c>
    </row>
    <row r="142" spans="2:8">
      <c r="B142" s="41" t="s">
        <v>251</v>
      </c>
      <c r="C142" s="42">
        <v>63619</v>
      </c>
      <c r="D142" s="43">
        <v>47.75</v>
      </c>
      <c r="E142" s="44">
        <v>10020</v>
      </c>
      <c r="F142" s="44">
        <v>4787</v>
      </c>
      <c r="G142" s="45">
        <v>5233</v>
      </c>
      <c r="H142" s="46">
        <v>210</v>
      </c>
    </row>
    <row r="143" spans="2:8">
      <c r="B143" s="47" t="s">
        <v>252</v>
      </c>
      <c r="C143" s="48">
        <v>31812</v>
      </c>
      <c r="D143" s="49">
        <v>61.99</v>
      </c>
      <c r="E143" s="50">
        <v>19090</v>
      </c>
      <c r="F143" s="50">
        <v>9109</v>
      </c>
      <c r="G143" s="51">
        <v>9981</v>
      </c>
      <c r="H143" s="52">
        <v>308</v>
      </c>
    </row>
    <row r="144" spans="2:8">
      <c r="B144" s="41" t="s">
        <v>253</v>
      </c>
      <c r="C144" s="42">
        <v>74906</v>
      </c>
      <c r="D144" s="43">
        <v>73.56</v>
      </c>
      <c r="E144" s="44">
        <v>21398</v>
      </c>
      <c r="F144" s="44">
        <v>10558</v>
      </c>
      <c r="G144" s="45">
        <v>10840</v>
      </c>
      <c r="H144" s="46">
        <v>291</v>
      </c>
    </row>
    <row r="145" spans="2:8">
      <c r="B145" s="47" t="s">
        <v>254</v>
      </c>
      <c r="C145" s="48">
        <v>83435</v>
      </c>
      <c r="D145" s="49">
        <v>41.92</v>
      </c>
      <c r="E145" s="50">
        <v>18278</v>
      </c>
      <c r="F145" s="50">
        <v>8739</v>
      </c>
      <c r="G145" s="51">
        <v>9539</v>
      </c>
      <c r="H145" s="52">
        <v>436</v>
      </c>
    </row>
    <row r="146" spans="2:8">
      <c r="B146" s="41" t="s">
        <v>255</v>
      </c>
      <c r="C146" s="42">
        <v>96476</v>
      </c>
      <c r="D146" s="43">
        <v>77.650000000000006</v>
      </c>
      <c r="E146" s="44">
        <v>6394</v>
      </c>
      <c r="F146" s="44">
        <v>3144</v>
      </c>
      <c r="G146" s="45">
        <v>3250</v>
      </c>
      <c r="H146" s="46">
        <v>82</v>
      </c>
    </row>
    <row r="147" spans="2:8">
      <c r="B147" s="47" t="s">
        <v>256</v>
      </c>
      <c r="C147" s="48">
        <v>37441</v>
      </c>
      <c r="D147" s="49">
        <v>33.200000000000003</v>
      </c>
      <c r="E147" s="50">
        <v>7346</v>
      </c>
      <c r="F147" s="50">
        <v>3543</v>
      </c>
      <c r="G147" s="51">
        <v>3803</v>
      </c>
      <c r="H147" s="52">
        <v>221</v>
      </c>
    </row>
    <row r="148" spans="2:8">
      <c r="B148" s="41" t="s">
        <v>257</v>
      </c>
      <c r="C148" s="42">
        <v>79713</v>
      </c>
      <c r="D148" s="43">
        <v>25.34</v>
      </c>
      <c r="E148" s="44">
        <v>17144</v>
      </c>
      <c r="F148" s="44">
        <v>8252</v>
      </c>
      <c r="G148" s="45">
        <v>8892</v>
      </c>
      <c r="H148" s="46">
        <v>677</v>
      </c>
    </row>
    <row r="149" spans="2:8">
      <c r="B149" s="47" t="s">
        <v>258</v>
      </c>
      <c r="C149" s="48">
        <v>31162</v>
      </c>
      <c r="D149" s="49">
        <v>67.2</v>
      </c>
      <c r="E149" s="50">
        <v>13145</v>
      </c>
      <c r="F149" s="50">
        <v>6442</v>
      </c>
      <c r="G149" s="51">
        <v>6703</v>
      </c>
      <c r="H149" s="52">
        <v>196</v>
      </c>
    </row>
    <row r="150" spans="2:8">
      <c r="B150" s="41" t="s">
        <v>259</v>
      </c>
      <c r="C150" s="42">
        <v>32105</v>
      </c>
      <c r="D150" s="43">
        <v>100.05</v>
      </c>
      <c r="E150" s="44">
        <v>54127</v>
      </c>
      <c r="F150" s="44">
        <v>26063</v>
      </c>
      <c r="G150" s="45">
        <v>28064</v>
      </c>
      <c r="H150" s="46">
        <v>541</v>
      </c>
    </row>
    <row r="151" spans="2:8">
      <c r="B151" s="47" t="s">
        <v>260</v>
      </c>
      <c r="C151" s="48">
        <v>36433</v>
      </c>
      <c r="D151" s="49">
        <v>98.5</v>
      </c>
      <c r="E151" s="50">
        <v>20244</v>
      </c>
      <c r="F151" s="50">
        <v>9917</v>
      </c>
      <c r="G151" s="51">
        <v>10327</v>
      </c>
      <c r="H151" s="52">
        <v>206</v>
      </c>
    </row>
    <row r="152" spans="2:8">
      <c r="B152" s="41" t="s">
        <v>261</v>
      </c>
      <c r="C152" s="42">
        <v>88348</v>
      </c>
      <c r="D152" s="43">
        <v>97.33</v>
      </c>
      <c r="E152" s="44">
        <v>17509</v>
      </c>
      <c r="F152" s="44">
        <v>8569</v>
      </c>
      <c r="G152" s="45">
        <v>8940</v>
      </c>
      <c r="H152" s="46">
        <v>180</v>
      </c>
    </row>
    <row r="153" spans="2:8">
      <c r="B153" s="47" t="s">
        <v>262</v>
      </c>
      <c r="C153" s="48">
        <v>1814</v>
      </c>
      <c r="D153" s="49">
        <v>46.76</v>
      </c>
      <c r="E153" s="50">
        <v>3622</v>
      </c>
      <c r="F153" s="50">
        <v>1783</v>
      </c>
      <c r="G153" s="51">
        <v>1839</v>
      </c>
      <c r="H153" s="52">
        <v>77</v>
      </c>
    </row>
    <row r="154" spans="2:8">
      <c r="B154" s="41" t="s">
        <v>263</v>
      </c>
      <c r="C154" s="42">
        <v>6905</v>
      </c>
      <c r="D154" s="43">
        <v>160.02000000000001</v>
      </c>
      <c r="E154" s="44">
        <v>8222</v>
      </c>
      <c r="F154" s="44">
        <v>4071</v>
      </c>
      <c r="G154" s="45">
        <v>4151</v>
      </c>
      <c r="H154" s="46">
        <v>51</v>
      </c>
    </row>
    <row r="155" spans="2:8">
      <c r="B155" s="47" t="s">
        <v>264</v>
      </c>
      <c r="C155" s="48">
        <v>88427</v>
      </c>
      <c r="D155" s="49">
        <v>55.01</v>
      </c>
      <c r="E155" s="50">
        <v>8734</v>
      </c>
      <c r="F155" s="50">
        <v>4429</v>
      </c>
      <c r="G155" s="51">
        <v>4305</v>
      </c>
      <c r="H155" s="52">
        <v>159</v>
      </c>
    </row>
    <row r="156" spans="2:8">
      <c r="B156" s="41" t="s">
        <v>265</v>
      </c>
      <c r="C156" s="42">
        <v>65307</v>
      </c>
      <c r="D156" s="43">
        <v>40.270000000000003</v>
      </c>
      <c r="E156" s="44">
        <v>11187</v>
      </c>
      <c r="F156" s="44">
        <v>5597</v>
      </c>
      <c r="G156" s="45">
        <v>5590</v>
      </c>
      <c r="H156" s="46">
        <v>278</v>
      </c>
    </row>
    <row r="157" spans="2:8">
      <c r="B157" s="47" t="s">
        <v>266</v>
      </c>
      <c r="C157" s="48">
        <v>23611</v>
      </c>
      <c r="D157" s="49">
        <v>18.39</v>
      </c>
      <c r="E157" s="50">
        <v>20036</v>
      </c>
      <c r="F157" s="50">
        <v>9342</v>
      </c>
      <c r="G157" s="51">
        <v>10694</v>
      </c>
      <c r="H157" s="52">
        <v>1090</v>
      </c>
    </row>
    <row r="158" spans="2:8">
      <c r="B158" s="41" t="s">
        <v>267</v>
      </c>
      <c r="C158" s="42">
        <v>23795</v>
      </c>
      <c r="D158" s="43">
        <v>18.87</v>
      </c>
      <c r="E158" s="44">
        <v>17267</v>
      </c>
      <c r="F158" s="44">
        <v>8242</v>
      </c>
      <c r="G158" s="45">
        <v>9025</v>
      </c>
      <c r="H158" s="46">
        <v>915</v>
      </c>
    </row>
    <row r="159" spans="2:8">
      <c r="B159" s="47" t="s">
        <v>268</v>
      </c>
      <c r="C159" s="48">
        <v>55566</v>
      </c>
      <c r="D159" s="49">
        <v>54.18</v>
      </c>
      <c r="E159" s="50">
        <v>6573</v>
      </c>
      <c r="F159" s="50">
        <v>3237</v>
      </c>
      <c r="G159" s="51">
        <v>3336</v>
      </c>
      <c r="H159" s="52">
        <v>121</v>
      </c>
    </row>
    <row r="160" spans="2:8">
      <c r="B160" s="41" t="s">
        <v>269</v>
      </c>
      <c r="C160" s="42">
        <v>65812</v>
      </c>
      <c r="D160" s="43">
        <v>12.5</v>
      </c>
      <c r="E160" s="44">
        <v>22645</v>
      </c>
      <c r="F160" s="44">
        <v>10892</v>
      </c>
      <c r="G160" s="45">
        <v>11753</v>
      </c>
      <c r="H160" s="46">
        <v>1812</v>
      </c>
    </row>
    <row r="161" spans="2:8">
      <c r="B161" s="47" t="s">
        <v>270</v>
      </c>
      <c r="C161" s="48">
        <v>63628</v>
      </c>
      <c r="D161" s="49">
        <v>58.59</v>
      </c>
      <c r="E161" s="50">
        <v>13370</v>
      </c>
      <c r="F161" s="50">
        <v>6587</v>
      </c>
      <c r="G161" s="51">
        <v>6783</v>
      </c>
      <c r="H161" s="52">
        <v>228</v>
      </c>
    </row>
    <row r="162" spans="2:8">
      <c r="B162" s="41" t="s">
        <v>271</v>
      </c>
      <c r="C162" s="42">
        <v>37242</v>
      </c>
      <c r="D162" s="43">
        <v>73.75</v>
      </c>
      <c r="E162" s="44">
        <v>8675</v>
      </c>
      <c r="F162" s="44">
        <v>4361</v>
      </c>
      <c r="G162" s="45">
        <v>4314</v>
      </c>
      <c r="H162" s="46">
        <v>118</v>
      </c>
    </row>
    <row r="163" spans="2:8">
      <c r="B163" s="47" t="s">
        <v>272</v>
      </c>
      <c r="C163" s="48">
        <v>96231</v>
      </c>
      <c r="D163" s="49">
        <v>99.51</v>
      </c>
      <c r="E163" s="50">
        <v>10389</v>
      </c>
      <c r="F163" s="50">
        <v>5070</v>
      </c>
      <c r="G163" s="51">
        <v>5319</v>
      </c>
      <c r="H163" s="52">
        <v>104</v>
      </c>
    </row>
    <row r="164" spans="2:8">
      <c r="B164" s="41" t="s">
        <v>273</v>
      </c>
      <c r="C164" s="42">
        <v>99518</v>
      </c>
      <c r="D164" s="43">
        <v>45.49</v>
      </c>
      <c r="E164" s="44">
        <v>4660</v>
      </c>
      <c r="F164" s="44">
        <v>2247</v>
      </c>
      <c r="G164" s="45">
        <v>2413</v>
      </c>
      <c r="H164" s="46">
        <v>102</v>
      </c>
    </row>
    <row r="165" spans="2:8">
      <c r="B165" s="47" t="s">
        <v>274</v>
      </c>
      <c r="C165" s="48">
        <v>18334</v>
      </c>
      <c r="D165" s="49">
        <v>26.66</v>
      </c>
      <c r="E165" s="50">
        <v>1710</v>
      </c>
      <c r="F165" s="50">
        <v>846</v>
      </c>
      <c r="G165" s="51">
        <v>864</v>
      </c>
      <c r="H165" s="52">
        <v>64</v>
      </c>
    </row>
    <row r="166" spans="2:8">
      <c r="B166" s="41" t="s">
        <v>275</v>
      </c>
      <c r="C166" s="42">
        <v>75385</v>
      </c>
      <c r="D166" s="43">
        <v>25.17</v>
      </c>
      <c r="E166" s="44">
        <v>3094</v>
      </c>
      <c r="F166" s="44">
        <v>1600</v>
      </c>
      <c r="G166" s="45">
        <v>1494</v>
      </c>
      <c r="H166" s="46">
        <v>123</v>
      </c>
    </row>
    <row r="167" spans="2:8">
      <c r="B167" s="47" t="s">
        <v>276</v>
      </c>
      <c r="C167" s="48">
        <v>99955</v>
      </c>
      <c r="D167" s="49">
        <v>27.42</v>
      </c>
      <c r="E167" s="50">
        <v>2482</v>
      </c>
      <c r="F167" s="50">
        <v>1204</v>
      </c>
      <c r="G167" s="51">
        <v>1278</v>
      </c>
      <c r="H167" s="52">
        <v>91</v>
      </c>
    </row>
    <row r="168" spans="2:8">
      <c r="B168" s="41" t="s">
        <v>277</v>
      </c>
      <c r="C168" s="42">
        <v>83646</v>
      </c>
      <c r="D168" s="43">
        <v>30.8</v>
      </c>
      <c r="E168" s="44">
        <v>18802</v>
      </c>
      <c r="F168" s="44">
        <v>9021</v>
      </c>
      <c r="G168" s="45">
        <v>9781</v>
      </c>
      <c r="H168" s="46">
        <v>610</v>
      </c>
    </row>
    <row r="169" spans="2:8">
      <c r="B169" s="47" t="s">
        <v>278</v>
      </c>
      <c r="C169" s="48">
        <v>72574</v>
      </c>
      <c r="D169" s="49">
        <v>55.42</v>
      </c>
      <c r="E169" s="50">
        <v>12472</v>
      </c>
      <c r="F169" s="50">
        <v>6208</v>
      </c>
      <c r="G169" s="51">
        <v>6264</v>
      </c>
      <c r="H169" s="52">
        <v>225</v>
      </c>
    </row>
    <row r="170" spans="2:8">
      <c r="B170" s="41" t="s">
        <v>279</v>
      </c>
      <c r="C170" s="42">
        <v>61118</v>
      </c>
      <c r="D170" s="43">
        <v>25.68</v>
      </c>
      <c r="E170" s="44">
        <v>33990</v>
      </c>
      <c r="F170" s="44">
        <v>16444</v>
      </c>
      <c r="G170" s="45">
        <v>17546</v>
      </c>
      <c r="H170" s="46">
        <v>1324</v>
      </c>
    </row>
    <row r="171" spans="2:8">
      <c r="B171" s="47" t="s">
        <v>280</v>
      </c>
      <c r="C171" s="48">
        <v>88339</v>
      </c>
      <c r="D171" s="49">
        <v>108.55</v>
      </c>
      <c r="E171" s="50">
        <v>20308</v>
      </c>
      <c r="F171" s="50">
        <v>9945</v>
      </c>
      <c r="G171" s="51">
        <v>10363</v>
      </c>
      <c r="H171" s="52">
        <v>187</v>
      </c>
    </row>
    <row r="172" spans="2:8">
      <c r="B172" s="41" t="s">
        <v>281</v>
      </c>
      <c r="C172" s="42">
        <v>75323</v>
      </c>
      <c r="D172" s="43">
        <v>105.22</v>
      </c>
      <c r="E172" s="44">
        <v>10130</v>
      </c>
      <c r="F172" s="44">
        <v>5041</v>
      </c>
      <c r="G172" s="45">
        <v>5089</v>
      </c>
      <c r="H172" s="46">
        <v>96</v>
      </c>
    </row>
    <row r="173" spans="2:8">
      <c r="B173" s="47" t="s">
        <v>282</v>
      </c>
      <c r="C173" s="48">
        <v>34537</v>
      </c>
      <c r="D173" s="49">
        <v>120.1</v>
      </c>
      <c r="E173" s="50">
        <v>17137</v>
      </c>
      <c r="F173" s="50">
        <v>8450</v>
      </c>
      <c r="G173" s="51">
        <v>8687</v>
      </c>
      <c r="H173" s="52">
        <v>143</v>
      </c>
    </row>
    <row r="174" spans="2:8">
      <c r="B174" s="41" t="s">
        <v>283</v>
      </c>
      <c r="C174" s="42">
        <v>19336</v>
      </c>
      <c r="D174" s="43">
        <v>79.62</v>
      </c>
      <c r="E174" s="44">
        <v>2532</v>
      </c>
      <c r="F174" s="44">
        <v>1206</v>
      </c>
      <c r="G174" s="45">
        <v>1326</v>
      </c>
      <c r="H174" s="46">
        <v>32</v>
      </c>
    </row>
    <row r="175" spans="2:8">
      <c r="B175" s="47" t="s">
        <v>284</v>
      </c>
      <c r="C175" s="48">
        <v>74206</v>
      </c>
      <c r="D175" s="49">
        <v>19.38</v>
      </c>
      <c r="E175" s="50">
        <v>7359</v>
      </c>
      <c r="F175" s="50">
        <v>3762</v>
      </c>
      <c r="G175" s="51">
        <v>3597</v>
      </c>
      <c r="H175" s="52">
        <v>380</v>
      </c>
    </row>
    <row r="176" spans="2:8">
      <c r="B176" s="41" t="s">
        <v>285</v>
      </c>
      <c r="C176" s="42">
        <v>91438</v>
      </c>
      <c r="D176" s="43">
        <v>78.239999999999995</v>
      </c>
      <c r="E176" s="44">
        <v>12382</v>
      </c>
      <c r="F176" s="44">
        <v>6061</v>
      </c>
      <c r="G176" s="45">
        <v>6321</v>
      </c>
      <c r="H176" s="46">
        <v>158</v>
      </c>
    </row>
    <row r="177" spans="2:8">
      <c r="B177" s="47" t="s">
        <v>286</v>
      </c>
      <c r="C177" s="48">
        <v>86825</v>
      </c>
      <c r="D177" s="49">
        <v>57.79</v>
      </c>
      <c r="E177" s="50">
        <v>15963</v>
      </c>
      <c r="F177" s="50">
        <v>7556</v>
      </c>
      <c r="G177" s="51">
        <v>8407</v>
      </c>
      <c r="H177" s="52">
        <v>276</v>
      </c>
    </row>
    <row r="178" spans="2:8">
      <c r="B178" s="41" t="s">
        <v>287</v>
      </c>
      <c r="C178" s="42">
        <v>33181</v>
      </c>
      <c r="D178" s="43">
        <v>161.30000000000001</v>
      </c>
      <c r="E178" s="44">
        <v>12177</v>
      </c>
      <c r="F178" s="44">
        <v>6115</v>
      </c>
      <c r="G178" s="45">
        <v>6062</v>
      </c>
      <c r="H178" s="46">
        <v>75</v>
      </c>
    </row>
    <row r="179" spans="2:8">
      <c r="B179" s="47" t="s">
        <v>288</v>
      </c>
      <c r="C179" s="48">
        <v>88410</v>
      </c>
      <c r="D179" s="49">
        <v>182.24</v>
      </c>
      <c r="E179" s="50">
        <v>14651</v>
      </c>
      <c r="F179" s="50">
        <v>7501</v>
      </c>
      <c r="G179" s="51">
        <v>7150</v>
      </c>
      <c r="H179" s="52">
        <v>80</v>
      </c>
    </row>
    <row r="180" spans="2:8">
      <c r="B180" s="41" t="s">
        <v>289</v>
      </c>
      <c r="C180" s="42">
        <v>76530</v>
      </c>
      <c r="D180" s="43">
        <v>140.19</v>
      </c>
      <c r="E180" s="44">
        <v>55123</v>
      </c>
      <c r="F180" s="44">
        <v>26442</v>
      </c>
      <c r="G180" s="45">
        <v>28681</v>
      </c>
      <c r="H180" s="46">
        <v>393</v>
      </c>
    </row>
    <row r="181" spans="2:8">
      <c r="B181" s="47" t="s">
        <v>290</v>
      </c>
      <c r="C181" s="48">
        <v>52499</v>
      </c>
      <c r="D181" s="49">
        <v>27.84</v>
      </c>
      <c r="E181" s="50">
        <v>27033</v>
      </c>
      <c r="F181" s="50">
        <v>13136</v>
      </c>
      <c r="G181" s="51">
        <v>13897</v>
      </c>
      <c r="H181" s="52">
        <v>971</v>
      </c>
    </row>
    <row r="182" spans="2:8">
      <c r="B182" s="41" t="s">
        <v>291</v>
      </c>
      <c r="C182" s="42">
        <v>91083</v>
      </c>
      <c r="D182" s="43">
        <v>11.81</v>
      </c>
      <c r="E182" s="44">
        <v>7794</v>
      </c>
      <c r="F182" s="44">
        <v>3856</v>
      </c>
      <c r="G182" s="45">
        <v>3938</v>
      </c>
      <c r="H182" s="46">
        <v>660</v>
      </c>
    </row>
    <row r="183" spans="2:8">
      <c r="B183" s="47" t="s">
        <v>292</v>
      </c>
      <c r="C183" s="48">
        <v>72336</v>
      </c>
      <c r="D183" s="49">
        <v>90.32</v>
      </c>
      <c r="E183" s="50">
        <v>34217</v>
      </c>
      <c r="F183" s="50">
        <v>16711</v>
      </c>
      <c r="G183" s="51">
        <v>17506</v>
      </c>
      <c r="H183" s="52">
        <v>379</v>
      </c>
    </row>
    <row r="184" spans="2:8">
      <c r="B184" s="41" t="s">
        <v>293</v>
      </c>
      <c r="C184" s="42">
        <v>6493</v>
      </c>
      <c r="D184" s="43">
        <v>86.65</v>
      </c>
      <c r="E184" s="44">
        <v>8940</v>
      </c>
      <c r="F184" s="44">
        <v>4358</v>
      </c>
      <c r="G184" s="45">
        <v>4582</v>
      </c>
      <c r="H184" s="46">
        <v>103</v>
      </c>
    </row>
    <row r="185" spans="2:8">
      <c r="B185" s="47" t="s">
        <v>294</v>
      </c>
      <c r="C185" s="48">
        <v>58802</v>
      </c>
      <c r="D185" s="49">
        <v>74.81</v>
      </c>
      <c r="E185" s="50">
        <v>11361</v>
      </c>
      <c r="F185" s="50">
        <v>5643</v>
      </c>
      <c r="G185" s="51">
        <v>5718</v>
      </c>
      <c r="H185" s="52">
        <v>152</v>
      </c>
    </row>
    <row r="186" spans="2:8">
      <c r="B186" s="41" t="s">
        <v>295</v>
      </c>
      <c r="C186" s="42">
        <v>96031</v>
      </c>
      <c r="D186" s="43">
        <v>54.62</v>
      </c>
      <c r="E186" s="44">
        <v>77592</v>
      </c>
      <c r="F186" s="44">
        <v>37464</v>
      </c>
      <c r="G186" s="45">
        <v>40128</v>
      </c>
      <c r="H186" s="46">
        <v>1421</v>
      </c>
    </row>
    <row r="187" spans="2:8">
      <c r="B187" s="47" t="s">
        <v>296</v>
      </c>
      <c r="C187" s="48">
        <v>39249</v>
      </c>
      <c r="D187" s="49">
        <v>152.76</v>
      </c>
      <c r="E187" s="50">
        <v>8394</v>
      </c>
      <c r="F187" s="50">
        <v>4208</v>
      </c>
      <c r="G187" s="51">
        <v>4186</v>
      </c>
      <c r="H187" s="52">
        <v>55</v>
      </c>
    </row>
    <row r="188" spans="2:8">
      <c r="B188" s="41" t="s">
        <v>297</v>
      </c>
      <c r="C188" s="42">
        <v>22941</v>
      </c>
      <c r="D188" s="43">
        <v>15.82</v>
      </c>
      <c r="E188" s="44">
        <v>16109</v>
      </c>
      <c r="F188" s="44">
        <v>7701</v>
      </c>
      <c r="G188" s="45">
        <v>8408</v>
      </c>
      <c r="H188" s="46">
        <v>1018</v>
      </c>
    </row>
    <row r="189" spans="2:8">
      <c r="B189" s="47" t="s">
        <v>298</v>
      </c>
      <c r="C189" s="48">
        <v>25355</v>
      </c>
      <c r="D189" s="49">
        <v>17.170000000000002</v>
      </c>
      <c r="E189" s="50">
        <v>10368</v>
      </c>
      <c r="F189" s="50">
        <v>5052</v>
      </c>
      <c r="G189" s="51">
        <v>5316</v>
      </c>
      <c r="H189" s="52">
        <v>604</v>
      </c>
    </row>
    <row r="190" spans="2:8">
      <c r="B190" s="41" t="s">
        <v>299</v>
      </c>
      <c r="C190" s="42">
        <v>95671</v>
      </c>
      <c r="D190" s="43">
        <v>74.41</v>
      </c>
      <c r="E190" s="44">
        <v>3153</v>
      </c>
      <c r="F190" s="44">
        <v>1634</v>
      </c>
      <c r="G190" s="45">
        <v>1519</v>
      </c>
      <c r="H190" s="46">
        <v>42</v>
      </c>
    </row>
    <row r="191" spans="2:8">
      <c r="B191" s="47" t="s">
        <v>300</v>
      </c>
      <c r="C191" s="48">
        <v>32683</v>
      </c>
      <c r="D191" s="49">
        <v>59.46</v>
      </c>
      <c r="E191" s="50">
        <v>8587</v>
      </c>
      <c r="F191" s="50">
        <v>4285</v>
      </c>
      <c r="G191" s="51">
        <v>4302</v>
      </c>
      <c r="H191" s="52">
        <v>144</v>
      </c>
    </row>
    <row r="192" spans="2:8">
      <c r="B192" s="41" t="s">
        <v>301</v>
      </c>
      <c r="C192" s="42">
        <v>30890</v>
      </c>
      <c r="D192" s="43">
        <v>102.81</v>
      </c>
      <c r="E192" s="44">
        <v>34234</v>
      </c>
      <c r="F192" s="44">
        <v>16927</v>
      </c>
      <c r="G192" s="45">
        <v>17307</v>
      </c>
      <c r="H192" s="46">
        <v>333</v>
      </c>
    </row>
    <row r="193" spans="2:8">
      <c r="B193" s="47" t="s">
        <v>302</v>
      </c>
      <c r="C193" s="48">
        <v>18356</v>
      </c>
      <c r="D193" s="49">
        <v>41.18</v>
      </c>
      <c r="E193" s="50">
        <v>8658</v>
      </c>
      <c r="F193" s="50">
        <v>4123</v>
      </c>
      <c r="G193" s="51">
        <v>4535</v>
      </c>
      <c r="H193" s="52">
        <v>210</v>
      </c>
    </row>
    <row r="194" spans="2:8">
      <c r="B194" s="41" t="s">
        <v>303</v>
      </c>
      <c r="C194" s="42">
        <v>15837</v>
      </c>
      <c r="D194" s="43">
        <v>233.83</v>
      </c>
      <c r="E194" s="44">
        <v>4200</v>
      </c>
      <c r="F194" s="44">
        <v>2169</v>
      </c>
      <c r="G194" s="45">
        <v>2031</v>
      </c>
      <c r="H194" s="46">
        <v>18</v>
      </c>
    </row>
    <row r="195" spans="2:8">
      <c r="B195" s="47" t="s">
        <v>304</v>
      </c>
      <c r="C195" s="48">
        <v>27211</v>
      </c>
      <c r="D195" s="49">
        <v>168.85</v>
      </c>
      <c r="E195" s="50">
        <v>15955</v>
      </c>
      <c r="F195" s="50">
        <v>7970</v>
      </c>
      <c r="G195" s="51">
        <v>7985</v>
      </c>
      <c r="H195" s="52">
        <v>94</v>
      </c>
    </row>
    <row r="196" spans="2:8">
      <c r="B196" s="41" t="s">
        <v>305</v>
      </c>
      <c r="C196" s="42">
        <v>35088</v>
      </c>
      <c r="D196" s="43">
        <v>64.709999999999994</v>
      </c>
      <c r="E196" s="44">
        <v>5323</v>
      </c>
      <c r="F196" s="44">
        <v>2666</v>
      </c>
      <c r="G196" s="45">
        <v>2657</v>
      </c>
      <c r="H196" s="46">
        <v>82</v>
      </c>
    </row>
    <row r="197" spans="2:8">
      <c r="B197" s="47" t="s">
        <v>306</v>
      </c>
      <c r="C197" s="48">
        <v>55774</v>
      </c>
      <c r="D197" s="49">
        <v>69.19</v>
      </c>
      <c r="E197" s="50">
        <v>4203</v>
      </c>
      <c r="F197" s="50">
        <v>2002</v>
      </c>
      <c r="G197" s="51">
        <v>2201</v>
      </c>
      <c r="H197" s="52">
        <v>61</v>
      </c>
    </row>
    <row r="198" spans="2:8">
      <c r="B198" s="41" t="s">
        <v>307</v>
      </c>
      <c r="C198" s="42">
        <v>96148</v>
      </c>
      <c r="D198" s="43">
        <v>32.14</v>
      </c>
      <c r="E198" s="44">
        <v>4019</v>
      </c>
      <c r="F198" s="44">
        <v>2042</v>
      </c>
      <c r="G198" s="45">
        <v>1977</v>
      </c>
      <c r="H198" s="46">
        <v>125</v>
      </c>
    </row>
    <row r="199" spans="2:8">
      <c r="B199" s="47" t="s">
        <v>308</v>
      </c>
      <c r="C199" s="48">
        <v>34225</v>
      </c>
      <c r="D199" s="49">
        <v>38.270000000000003</v>
      </c>
      <c r="E199" s="50">
        <v>27750</v>
      </c>
      <c r="F199" s="50">
        <v>13399</v>
      </c>
      <c r="G199" s="51">
        <v>14351</v>
      </c>
      <c r="H199" s="52">
        <v>725</v>
      </c>
    </row>
    <row r="200" spans="2:8">
      <c r="B200" s="41" t="s">
        <v>309</v>
      </c>
      <c r="C200" s="42">
        <v>2625</v>
      </c>
      <c r="D200" s="43">
        <v>66.67</v>
      </c>
      <c r="E200" s="44">
        <v>39087</v>
      </c>
      <c r="F200" s="44">
        <v>18960</v>
      </c>
      <c r="G200" s="45">
        <v>20127</v>
      </c>
      <c r="H200" s="46">
        <v>586</v>
      </c>
    </row>
    <row r="201" spans="2:8">
      <c r="B201" s="47" t="s">
        <v>310</v>
      </c>
      <c r="C201" s="48">
        <v>95410</v>
      </c>
      <c r="D201" s="49">
        <v>66.89</v>
      </c>
      <c r="E201" s="50">
        <v>74657</v>
      </c>
      <c r="F201" s="50">
        <v>36469</v>
      </c>
      <c r="G201" s="51">
        <v>38188</v>
      </c>
      <c r="H201" s="52">
        <v>1116</v>
      </c>
    </row>
    <row r="202" spans="2:8">
      <c r="B202" s="41" t="s">
        <v>311</v>
      </c>
      <c r="C202" s="42">
        <v>36179</v>
      </c>
      <c r="D202" s="43">
        <v>93.71</v>
      </c>
      <c r="E202" s="44">
        <v>13962</v>
      </c>
      <c r="F202" s="44">
        <v>6942</v>
      </c>
      <c r="G202" s="45">
        <v>7020</v>
      </c>
      <c r="H202" s="46">
        <v>149</v>
      </c>
    </row>
    <row r="203" spans="2:8">
      <c r="B203" s="47" t="s">
        <v>312</v>
      </c>
      <c r="C203" s="48">
        <v>59269</v>
      </c>
      <c r="D203" s="49">
        <v>111.46</v>
      </c>
      <c r="E203" s="50">
        <v>36646</v>
      </c>
      <c r="F203" s="50">
        <v>18094</v>
      </c>
      <c r="G203" s="51">
        <v>18552</v>
      </c>
      <c r="H203" s="52">
        <v>329</v>
      </c>
    </row>
    <row r="204" spans="2:8">
      <c r="B204" s="41" t="s">
        <v>313</v>
      </c>
      <c r="C204" s="42">
        <v>50181</v>
      </c>
      <c r="D204" s="43">
        <v>80.42</v>
      </c>
      <c r="E204" s="44">
        <v>23531</v>
      </c>
      <c r="F204" s="44">
        <v>11840</v>
      </c>
      <c r="G204" s="45">
        <v>11691</v>
      </c>
      <c r="H204" s="46">
        <v>293</v>
      </c>
    </row>
    <row r="205" spans="2:8">
      <c r="B205" s="47" t="s">
        <v>314</v>
      </c>
      <c r="C205" s="48">
        <v>14547</v>
      </c>
      <c r="D205" s="49">
        <v>181.3</v>
      </c>
      <c r="E205" s="50">
        <v>12448</v>
      </c>
      <c r="F205" s="50">
        <v>6256</v>
      </c>
      <c r="G205" s="51">
        <v>6192</v>
      </c>
      <c r="H205" s="52">
        <v>69</v>
      </c>
    </row>
    <row r="206" spans="2:8">
      <c r="B206" s="41" t="s">
        <v>315</v>
      </c>
      <c r="C206" s="42">
        <v>15848</v>
      </c>
      <c r="D206" s="43">
        <v>77.819999999999993</v>
      </c>
      <c r="E206" s="44">
        <v>8042</v>
      </c>
      <c r="F206" s="44">
        <v>3885</v>
      </c>
      <c r="G206" s="45">
        <v>4157</v>
      </c>
      <c r="H206" s="46">
        <v>103</v>
      </c>
    </row>
    <row r="207" spans="2:8">
      <c r="B207" s="47" t="s">
        <v>316</v>
      </c>
      <c r="C207" s="48">
        <v>92335</v>
      </c>
      <c r="D207" s="49">
        <v>100.02</v>
      </c>
      <c r="E207" s="50">
        <v>9768</v>
      </c>
      <c r="F207" s="50">
        <v>5028</v>
      </c>
      <c r="G207" s="51">
        <v>4740</v>
      </c>
      <c r="H207" s="52">
        <v>98</v>
      </c>
    </row>
    <row r="208" spans="2:8">
      <c r="B208" s="41" t="s">
        <v>317</v>
      </c>
      <c r="C208" s="42">
        <v>71717</v>
      </c>
      <c r="D208" s="43">
        <v>25.24</v>
      </c>
      <c r="E208" s="44">
        <v>6195</v>
      </c>
      <c r="F208" s="44">
        <v>3102</v>
      </c>
      <c r="G208" s="45">
        <v>3093</v>
      </c>
      <c r="H208" s="46">
        <v>245</v>
      </c>
    </row>
    <row r="209" spans="2:8">
      <c r="B209" s="47" t="s">
        <v>318</v>
      </c>
      <c r="C209" s="48">
        <v>4874</v>
      </c>
      <c r="D209" s="49">
        <v>158.97999999999999</v>
      </c>
      <c r="E209" s="50">
        <v>7701</v>
      </c>
      <c r="F209" s="50">
        <v>3842</v>
      </c>
      <c r="G209" s="51">
        <v>3859</v>
      </c>
      <c r="H209" s="52">
        <v>48</v>
      </c>
    </row>
    <row r="210" spans="2:8">
      <c r="B210" s="41" t="s">
        <v>319</v>
      </c>
      <c r="C210" s="42">
        <v>56170</v>
      </c>
      <c r="D210" s="43">
        <v>24.12</v>
      </c>
      <c r="E210" s="44">
        <v>16940</v>
      </c>
      <c r="F210" s="44">
        <v>8303</v>
      </c>
      <c r="G210" s="45">
        <v>8637</v>
      </c>
      <c r="H210" s="46">
        <v>702</v>
      </c>
    </row>
    <row r="211" spans="2:8">
      <c r="B211" s="47" t="s">
        <v>320</v>
      </c>
      <c r="C211" s="48">
        <v>64625</v>
      </c>
      <c r="D211" s="49">
        <v>57.83</v>
      </c>
      <c r="E211" s="50">
        <v>40456</v>
      </c>
      <c r="F211" s="50">
        <v>19848</v>
      </c>
      <c r="G211" s="51">
        <v>20608</v>
      </c>
      <c r="H211" s="52">
        <v>700</v>
      </c>
    </row>
    <row r="212" spans="2:8">
      <c r="B212" s="41" t="s">
        <v>321</v>
      </c>
      <c r="C212" s="42">
        <v>92334</v>
      </c>
      <c r="D212" s="43">
        <v>131.18</v>
      </c>
      <c r="E212" s="44">
        <v>8702</v>
      </c>
      <c r="F212" s="44">
        <v>4397</v>
      </c>
      <c r="G212" s="45">
        <v>4305</v>
      </c>
      <c r="H212" s="46">
        <v>66</v>
      </c>
    </row>
    <row r="213" spans="2:8">
      <c r="B213" s="47" t="s">
        <v>322</v>
      </c>
      <c r="C213" s="48">
        <v>7980</v>
      </c>
      <c r="D213" s="49">
        <v>43.52</v>
      </c>
      <c r="E213" s="50">
        <v>3297</v>
      </c>
      <c r="F213" s="50">
        <v>1643</v>
      </c>
      <c r="G213" s="51">
        <v>1654</v>
      </c>
      <c r="H213" s="52">
        <v>76</v>
      </c>
    </row>
    <row r="214" spans="2:8">
      <c r="B214" s="41" t="s">
        <v>323</v>
      </c>
      <c r="C214" s="42">
        <v>18528</v>
      </c>
      <c r="D214" s="43">
        <v>51.49</v>
      </c>
      <c r="E214" s="44">
        <v>13460</v>
      </c>
      <c r="F214" s="44">
        <v>6452</v>
      </c>
      <c r="G214" s="45">
        <v>7008</v>
      </c>
      <c r="H214" s="46">
        <v>261</v>
      </c>
    </row>
    <row r="215" spans="2:8">
      <c r="B215" s="47" t="s">
        <v>324</v>
      </c>
      <c r="C215" s="48">
        <v>29303</v>
      </c>
      <c r="D215" s="49">
        <v>164.4</v>
      </c>
      <c r="E215" s="50">
        <v>13556</v>
      </c>
      <c r="F215" s="50">
        <v>6703</v>
      </c>
      <c r="G215" s="51">
        <v>6853</v>
      </c>
      <c r="H215" s="52">
        <v>82</v>
      </c>
    </row>
    <row r="216" spans="2:8">
      <c r="B216" s="41" t="s">
        <v>325</v>
      </c>
      <c r="C216" s="42">
        <v>50126</v>
      </c>
      <c r="D216" s="43">
        <v>96.34</v>
      </c>
      <c r="E216" s="44">
        <v>61612</v>
      </c>
      <c r="F216" s="44">
        <v>30338</v>
      </c>
      <c r="G216" s="45">
        <v>31274</v>
      </c>
      <c r="H216" s="46">
        <v>640</v>
      </c>
    </row>
    <row r="217" spans="2:8">
      <c r="B217" s="47" t="s">
        <v>326</v>
      </c>
      <c r="C217" s="48">
        <v>51465</v>
      </c>
      <c r="D217" s="49">
        <v>83.09</v>
      </c>
      <c r="E217" s="50">
        <v>111966</v>
      </c>
      <c r="F217" s="50">
        <v>53737</v>
      </c>
      <c r="G217" s="51">
        <v>58229</v>
      </c>
      <c r="H217" s="52">
        <v>1348</v>
      </c>
    </row>
    <row r="218" spans="2:8">
      <c r="B218" s="41" t="s">
        <v>327</v>
      </c>
      <c r="C218" s="42">
        <v>59192</v>
      </c>
      <c r="D218" s="43">
        <v>44.9</v>
      </c>
      <c r="E218" s="44">
        <v>48725</v>
      </c>
      <c r="F218" s="44">
        <v>24072</v>
      </c>
      <c r="G218" s="45">
        <v>24653</v>
      </c>
      <c r="H218" s="46">
        <v>1085</v>
      </c>
    </row>
    <row r="219" spans="2:8">
      <c r="B219" s="47" t="s">
        <v>328</v>
      </c>
      <c r="C219" s="48">
        <v>51702</v>
      </c>
      <c r="D219" s="49">
        <v>37.89</v>
      </c>
      <c r="E219" s="50">
        <v>18865</v>
      </c>
      <c r="F219" s="50">
        <v>9237</v>
      </c>
      <c r="G219" s="51">
        <v>9628</v>
      </c>
      <c r="H219" s="52">
        <v>498</v>
      </c>
    </row>
    <row r="220" spans="2:8">
      <c r="B220" s="41" t="s">
        <v>329</v>
      </c>
      <c r="C220" s="42">
        <v>99837</v>
      </c>
      <c r="D220" s="43">
        <v>57.09</v>
      </c>
      <c r="E220" s="44">
        <v>4196</v>
      </c>
      <c r="F220" s="44">
        <v>2115</v>
      </c>
      <c r="G220" s="45">
        <v>2081</v>
      </c>
      <c r="H220" s="46">
        <v>73</v>
      </c>
    </row>
    <row r="221" spans="2:8">
      <c r="B221" s="47" t="s">
        <v>330</v>
      </c>
      <c r="C221" s="48">
        <v>10178</v>
      </c>
      <c r="D221" s="49">
        <v>891.12</v>
      </c>
      <c r="E221" s="50">
        <v>3644826</v>
      </c>
      <c r="F221" s="50">
        <v>1792801</v>
      </c>
      <c r="G221" s="51">
        <v>1852025</v>
      </c>
      <c r="H221" s="52">
        <v>4090</v>
      </c>
    </row>
    <row r="222" spans="2:8">
      <c r="B222" s="41" t="s">
        <v>331</v>
      </c>
      <c r="C222" s="42">
        <v>16321</v>
      </c>
      <c r="D222" s="43">
        <v>104.17</v>
      </c>
      <c r="E222" s="44">
        <v>38825</v>
      </c>
      <c r="F222" s="44">
        <v>18920</v>
      </c>
      <c r="G222" s="45">
        <v>19905</v>
      </c>
      <c r="H222" s="46">
        <v>373</v>
      </c>
    </row>
    <row r="223" spans="2:8">
      <c r="B223" s="47" t="s">
        <v>332</v>
      </c>
      <c r="C223" s="48">
        <v>6406</v>
      </c>
      <c r="D223" s="49">
        <v>113.49</v>
      </c>
      <c r="E223" s="50">
        <v>32674</v>
      </c>
      <c r="F223" s="50">
        <v>16005</v>
      </c>
      <c r="G223" s="51">
        <v>16669</v>
      </c>
      <c r="H223" s="52">
        <v>288</v>
      </c>
    </row>
    <row r="224" spans="2:8">
      <c r="B224" s="41" t="s">
        <v>333</v>
      </c>
      <c r="C224" s="42">
        <v>54470</v>
      </c>
      <c r="D224" s="43">
        <v>23.71</v>
      </c>
      <c r="E224" s="44">
        <v>7134</v>
      </c>
      <c r="F224" s="44">
        <v>3445</v>
      </c>
      <c r="G224" s="45">
        <v>3689</v>
      </c>
      <c r="H224" s="46">
        <v>301</v>
      </c>
    </row>
    <row r="225" spans="2:8">
      <c r="B225" s="47" t="s">
        <v>334</v>
      </c>
      <c r="C225" s="48">
        <v>2994</v>
      </c>
      <c r="D225" s="49">
        <v>59.87</v>
      </c>
      <c r="E225" s="50">
        <v>6466</v>
      </c>
      <c r="F225" s="50">
        <v>3174</v>
      </c>
      <c r="G225" s="51">
        <v>3292</v>
      </c>
      <c r="H225" s="52">
        <v>108</v>
      </c>
    </row>
    <row r="226" spans="2:8">
      <c r="B226" s="41" t="s">
        <v>335</v>
      </c>
      <c r="C226" s="42">
        <v>2748</v>
      </c>
      <c r="D226" s="43">
        <v>52</v>
      </c>
      <c r="E226" s="44">
        <v>3362</v>
      </c>
      <c r="F226" s="44">
        <v>1706</v>
      </c>
      <c r="G226" s="45">
        <v>1656</v>
      </c>
      <c r="H226" s="46">
        <v>65</v>
      </c>
    </row>
    <row r="227" spans="2:8">
      <c r="B227" s="47" t="s">
        <v>336</v>
      </c>
      <c r="C227" s="48">
        <v>49593</v>
      </c>
      <c r="D227" s="49">
        <v>42.54</v>
      </c>
      <c r="E227" s="50">
        <v>8501</v>
      </c>
      <c r="F227" s="50">
        <v>4210</v>
      </c>
      <c r="G227" s="51">
        <v>4291</v>
      </c>
      <c r="H227" s="52">
        <v>200</v>
      </c>
    </row>
    <row r="228" spans="2:8">
      <c r="B228" s="41" t="s">
        <v>337</v>
      </c>
      <c r="C228" s="42">
        <v>74354</v>
      </c>
      <c r="D228" s="43">
        <v>16.829999999999998</v>
      </c>
      <c r="E228" s="44">
        <v>12627</v>
      </c>
      <c r="F228" s="44">
        <v>6328</v>
      </c>
      <c r="G228" s="45">
        <v>6299</v>
      </c>
      <c r="H228" s="46">
        <v>750</v>
      </c>
    </row>
    <row r="229" spans="2:8">
      <c r="B229" s="47" t="s">
        <v>338</v>
      </c>
      <c r="C229" s="48">
        <v>57518</v>
      </c>
      <c r="D229" s="49">
        <v>9.56</v>
      </c>
      <c r="E229" s="50">
        <v>10141</v>
      </c>
      <c r="F229" s="50">
        <v>5008</v>
      </c>
      <c r="G229" s="51">
        <v>5133</v>
      </c>
      <c r="H229" s="52">
        <v>1061</v>
      </c>
    </row>
    <row r="230" spans="2:8">
      <c r="B230" s="41" t="s">
        <v>339</v>
      </c>
      <c r="C230" s="42">
        <v>91282</v>
      </c>
      <c r="D230" s="43">
        <v>51.84</v>
      </c>
      <c r="E230" s="44">
        <v>2475</v>
      </c>
      <c r="F230" s="44">
        <v>1241</v>
      </c>
      <c r="G230" s="45">
        <v>1234</v>
      </c>
      <c r="H230" s="46">
        <v>48</v>
      </c>
    </row>
    <row r="231" spans="2:8">
      <c r="B231" s="47" t="s">
        <v>340</v>
      </c>
      <c r="C231" s="48">
        <v>37688</v>
      </c>
      <c r="D231" s="49">
        <v>98.09</v>
      </c>
      <c r="E231" s="50">
        <v>13115</v>
      </c>
      <c r="F231" s="50">
        <v>6456</v>
      </c>
      <c r="G231" s="51">
        <v>6659</v>
      </c>
      <c r="H231" s="52">
        <v>134</v>
      </c>
    </row>
    <row r="232" spans="2:8">
      <c r="B232" s="41" t="s">
        <v>341</v>
      </c>
      <c r="C232" s="42">
        <v>66450</v>
      </c>
      <c r="D232" s="43">
        <v>31.09</v>
      </c>
      <c r="E232" s="44">
        <v>17577</v>
      </c>
      <c r="F232" s="44">
        <v>8620</v>
      </c>
      <c r="G232" s="45">
        <v>8957</v>
      </c>
      <c r="H232" s="46">
        <v>565</v>
      </c>
    </row>
    <row r="233" spans="2:8">
      <c r="B233" s="47" t="s">
        <v>342</v>
      </c>
      <c r="C233" s="48">
        <v>88400</v>
      </c>
      <c r="D233" s="49">
        <v>72.150000000000006</v>
      </c>
      <c r="E233" s="50">
        <v>32938</v>
      </c>
      <c r="F233" s="50">
        <v>16183</v>
      </c>
      <c r="G233" s="51">
        <v>16755</v>
      </c>
      <c r="H233" s="52">
        <v>457</v>
      </c>
    </row>
    <row r="234" spans="2:8">
      <c r="B234" s="41" t="s">
        <v>343</v>
      </c>
      <c r="C234" s="42">
        <v>35216</v>
      </c>
      <c r="D234" s="43">
        <v>90.31</v>
      </c>
      <c r="E234" s="44">
        <v>13614</v>
      </c>
      <c r="F234" s="44">
        <v>6811</v>
      </c>
      <c r="G234" s="45">
        <v>6803</v>
      </c>
      <c r="H234" s="46">
        <v>151</v>
      </c>
    </row>
    <row r="235" spans="2:8">
      <c r="B235" s="47" t="s">
        <v>344</v>
      </c>
      <c r="C235" s="48">
        <v>33597</v>
      </c>
      <c r="D235" s="49">
        <v>258.83</v>
      </c>
      <c r="E235" s="50">
        <v>333786</v>
      </c>
      <c r="F235" s="50">
        <v>161078</v>
      </c>
      <c r="G235" s="51">
        <v>172708</v>
      </c>
      <c r="H235" s="52">
        <v>1290</v>
      </c>
    </row>
    <row r="236" spans="2:8">
      <c r="B236" s="41" t="s">
        <v>345</v>
      </c>
      <c r="C236" s="42">
        <v>16359</v>
      </c>
      <c r="D236" s="43">
        <v>60.92</v>
      </c>
      <c r="E236" s="44">
        <v>5791</v>
      </c>
      <c r="F236" s="44">
        <v>2870</v>
      </c>
      <c r="G236" s="45">
        <v>2921</v>
      </c>
      <c r="H236" s="46">
        <v>95</v>
      </c>
    </row>
    <row r="237" spans="2:8">
      <c r="B237" s="47" t="s">
        <v>346</v>
      </c>
      <c r="C237" s="48">
        <v>74321</v>
      </c>
      <c r="D237" s="49">
        <v>31.29</v>
      </c>
      <c r="E237" s="50">
        <v>43093</v>
      </c>
      <c r="F237" s="50">
        <v>21179</v>
      </c>
      <c r="G237" s="51">
        <v>21914</v>
      </c>
      <c r="H237" s="52">
        <v>1377</v>
      </c>
    </row>
    <row r="238" spans="2:8">
      <c r="B238" s="41" t="s">
        <v>347</v>
      </c>
      <c r="C238" s="42">
        <v>48727</v>
      </c>
      <c r="D238" s="43">
        <v>91.37</v>
      </c>
      <c r="E238" s="44">
        <v>11566</v>
      </c>
      <c r="F238" s="44">
        <v>5773</v>
      </c>
      <c r="G238" s="45">
        <v>5793</v>
      </c>
      <c r="H238" s="46">
        <v>127</v>
      </c>
    </row>
    <row r="239" spans="2:8">
      <c r="B239" s="47" t="s">
        <v>348</v>
      </c>
      <c r="C239" s="48">
        <v>55411</v>
      </c>
      <c r="D239" s="49">
        <v>37.71</v>
      </c>
      <c r="E239" s="50">
        <v>25659</v>
      </c>
      <c r="F239" s="50">
        <v>12648</v>
      </c>
      <c r="G239" s="51">
        <v>13011</v>
      </c>
      <c r="H239" s="52">
        <v>680</v>
      </c>
    </row>
    <row r="240" spans="2:8">
      <c r="B240" s="41" t="s">
        <v>349</v>
      </c>
      <c r="C240" s="42">
        <v>55765</v>
      </c>
      <c r="D240" s="43">
        <v>13.64</v>
      </c>
      <c r="E240" s="44">
        <v>6984</v>
      </c>
      <c r="F240" s="44">
        <v>3541</v>
      </c>
      <c r="G240" s="45">
        <v>3443</v>
      </c>
      <c r="H240" s="46">
        <v>512</v>
      </c>
    </row>
    <row r="241" spans="2:8">
      <c r="B241" s="47" t="s">
        <v>350</v>
      </c>
      <c r="C241" s="48">
        <v>97653</v>
      </c>
      <c r="D241" s="49">
        <v>67.7</v>
      </c>
      <c r="E241" s="50">
        <v>4825</v>
      </c>
      <c r="F241" s="50">
        <v>2371</v>
      </c>
      <c r="G241" s="51">
        <v>2454</v>
      </c>
      <c r="H241" s="52">
        <v>71</v>
      </c>
    </row>
    <row r="242" spans="2:8">
      <c r="B242" s="41" t="s">
        <v>351</v>
      </c>
      <c r="C242" s="42">
        <v>1877</v>
      </c>
      <c r="D242" s="43">
        <v>46.21</v>
      </c>
      <c r="E242" s="44">
        <v>10972</v>
      </c>
      <c r="F242" s="44">
        <v>5256</v>
      </c>
      <c r="G242" s="45">
        <v>5716</v>
      </c>
      <c r="H242" s="46">
        <v>237</v>
      </c>
    </row>
    <row r="243" spans="2:8">
      <c r="B243" s="47" t="s">
        <v>352</v>
      </c>
      <c r="C243" s="48">
        <v>39629</v>
      </c>
      <c r="D243" s="49">
        <v>289.47000000000003</v>
      </c>
      <c r="E243" s="50">
        <v>8256</v>
      </c>
      <c r="F243" s="50">
        <v>4137</v>
      </c>
      <c r="G243" s="51">
        <v>4119</v>
      </c>
      <c r="H243" s="52">
        <v>29</v>
      </c>
    </row>
    <row r="244" spans="2:8">
      <c r="B244" s="41" t="s">
        <v>353</v>
      </c>
      <c r="C244" s="42">
        <v>54634</v>
      </c>
      <c r="D244" s="43">
        <v>47.55</v>
      </c>
      <c r="E244" s="44">
        <v>14904</v>
      </c>
      <c r="F244" s="44">
        <v>7175</v>
      </c>
      <c r="G244" s="45">
        <v>7729</v>
      </c>
      <c r="H244" s="46">
        <v>313</v>
      </c>
    </row>
    <row r="245" spans="2:8">
      <c r="B245" s="47" t="s">
        <v>354</v>
      </c>
      <c r="C245" s="48">
        <v>6766</v>
      </c>
      <c r="D245" s="49">
        <v>86.97</v>
      </c>
      <c r="E245" s="50">
        <v>38475</v>
      </c>
      <c r="F245" s="50">
        <v>18580</v>
      </c>
      <c r="G245" s="51">
        <v>19895</v>
      </c>
      <c r="H245" s="52">
        <v>442</v>
      </c>
    </row>
    <row r="246" spans="2:8">
      <c r="B246" s="41" t="s">
        <v>355</v>
      </c>
      <c r="C246" s="42">
        <v>38889</v>
      </c>
      <c r="D246" s="43">
        <v>148.97</v>
      </c>
      <c r="E246" s="44">
        <v>19817</v>
      </c>
      <c r="F246" s="44">
        <v>9519</v>
      </c>
      <c r="G246" s="45">
        <v>10298</v>
      </c>
      <c r="H246" s="46">
        <v>133</v>
      </c>
    </row>
    <row r="247" spans="2:8">
      <c r="B247" s="47" t="s">
        <v>356</v>
      </c>
      <c r="C247" s="48">
        <v>99444</v>
      </c>
      <c r="D247" s="49">
        <v>113.75</v>
      </c>
      <c r="E247" s="50">
        <v>6455</v>
      </c>
      <c r="F247" s="50">
        <v>3192</v>
      </c>
      <c r="G247" s="51">
        <v>3263</v>
      </c>
      <c r="H247" s="52">
        <v>57</v>
      </c>
    </row>
    <row r="248" spans="2:8">
      <c r="B248" s="41" t="s">
        <v>357</v>
      </c>
      <c r="C248" s="42">
        <v>89143</v>
      </c>
      <c r="D248" s="43">
        <v>79.11</v>
      </c>
      <c r="E248" s="44">
        <v>12521</v>
      </c>
      <c r="F248" s="44">
        <v>6360</v>
      </c>
      <c r="G248" s="45">
        <v>6161</v>
      </c>
      <c r="H248" s="46">
        <v>158</v>
      </c>
    </row>
    <row r="249" spans="2:8">
      <c r="B249" s="47" t="s">
        <v>358</v>
      </c>
      <c r="C249" s="48">
        <v>89134</v>
      </c>
      <c r="D249" s="49">
        <v>55.61</v>
      </c>
      <c r="E249" s="50">
        <v>16161</v>
      </c>
      <c r="F249" s="50">
        <v>8117</v>
      </c>
      <c r="G249" s="51">
        <v>8044</v>
      </c>
      <c r="H249" s="52">
        <v>291</v>
      </c>
    </row>
    <row r="250" spans="2:8">
      <c r="B250" s="41" t="s">
        <v>359</v>
      </c>
      <c r="C250" s="42">
        <v>21354</v>
      </c>
      <c r="D250" s="43">
        <v>140.65</v>
      </c>
      <c r="E250" s="44">
        <v>9457</v>
      </c>
      <c r="F250" s="44">
        <v>4588</v>
      </c>
      <c r="G250" s="45">
        <v>4869</v>
      </c>
      <c r="H250" s="46">
        <v>67</v>
      </c>
    </row>
    <row r="251" spans="2:8">
      <c r="B251" s="47" t="s">
        <v>360</v>
      </c>
      <c r="C251" s="48">
        <v>99752</v>
      </c>
      <c r="D251" s="49">
        <v>28.32</v>
      </c>
      <c r="E251" s="50">
        <v>6087</v>
      </c>
      <c r="F251" s="50">
        <v>3016</v>
      </c>
      <c r="G251" s="51">
        <v>3071</v>
      </c>
      <c r="H251" s="52">
        <v>215</v>
      </c>
    </row>
    <row r="252" spans="2:8">
      <c r="B252" s="41" t="s">
        <v>361</v>
      </c>
      <c r="C252" s="42">
        <v>66440</v>
      </c>
      <c r="D252" s="43">
        <v>108.21</v>
      </c>
      <c r="E252" s="44">
        <v>20656</v>
      </c>
      <c r="F252" s="44">
        <v>10183</v>
      </c>
      <c r="G252" s="45">
        <v>10473</v>
      </c>
      <c r="H252" s="46">
        <v>191</v>
      </c>
    </row>
    <row r="253" spans="2:8">
      <c r="B253" s="47" t="s">
        <v>362</v>
      </c>
      <c r="C253" s="48">
        <v>32825</v>
      </c>
      <c r="D253" s="49">
        <v>99.1</v>
      </c>
      <c r="E253" s="50">
        <v>15154</v>
      </c>
      <c r="F253" s="50">
        <v>7576</v>
      </c>
      <c r="G253" s="51">
        <v>7578</v>
      </c>
      <c r="H253" s="52">
        <v>153</v>
      </c>
    </row>
    <row r="254" spans="2:8">
      <c r="B254" s="41" t="s">
        <v>363</v>
      </c>
      <c r="C254" s="42">
        <v>78176</v>
      </c>
      <c r="D254" s="43">
        <v>98.72</v>
      </c>
      <c r="E254" s="44">
        <v>10127</v>
      </c>
      <c r="F254" s="44">
        <v>5106</v>
      </c>
      <c r="G254" s="45">
        <v>5021</v>
      </c>
      <c r="H254" s="46">
        <v>103</v>
      </c>
    </row>
    <row r="255" spans="2:8">
      <c r="B255" s="47" t="s">
        <v>364</v>
      </c>
      <c r="C255" s="48">
        <v>86399</v>
      </c>
      <c r="D255" s="49">
        <v>50.26</v>
      </c>
      <c r="E255" s="50">
        <v>17199</v>
      </c>
      <c r="F255" s="50">
        <v>8520</v>
      </c>
      <c r="G255" s="51">
        <v>8679</v>
      </c>
      <c r="H255" s="52">
        <v>342</v>
      </c>
    </row>
    <row r="256" spans="2:8">
      <c r="B256" s="41" t="s">
        <v>365</v>
      </c>
      <c r="C256" s="42">
        <v>71032</v>
      </c>
      <c r="D256" s="43">
        <v>39.04</v>
      </c>
      <c r="E256" s="44">
        <v>50155</v>
      </c>
      <c r="F256" s="44">
        <v>24746</v>
      </c>
      <c r="G256" s="45">
        <v>25409</v>
      </c>
      <c r="H256" s="46">
        <v>1285</v>
      </c>
    </row>
    <row r="257" spans="2:8">
      <c r="B257" s="47" t="s">
        <v>366</v>
      </c>
      <c r="C257" s="48">
        <v>46395</v>
      </c>
      <c r="D257" s="49">
        <v>119.4</v>
      </c>
      <c r="E257" s="50">
        <v>71099</v>
      </c>
      <c r="F257" s="50">
        <v>34872</v>
      </c>
      <c r="G257" s="51">
        <v>36227</v>
      </c>
      <c r="H257" s="52">
        <v>595</v>
      </c>
    </row>
    <row r="258" spans="2:8">
      <c r="B258" s="41" t="s">
        <v>367</v>
      </c>
      <c r="C258" s="42">
        <v>44787</v>
      </c>
      <c r="D258" s="43">
        <v>145.66</v>
      </c>
      <c r="E258" s="44">
        <v>364628</v>
      </c>
      <c r="F258" s="44">
        <v>177699</v>
      </c>
      <c r="G258" s="45">
        <v>186929</v>
      </c>
      <c r="H258" s="46">
        <v>2503</v>
      </c>
    </row>
    <row r="259" spans="2:8">
      <c r="B259" s="47" t="s">
        <v>368</v>
      </c>
      <c r="C259" s="48">
        <v>31167</v>
      </c>
      <c r="D259" s="49">
        <v>109.96</v>
      </c>
      <c r="E259" s="50">
        <v>9795</v>
      </c>
      <c r="F259" s="50">
        <v>4918</v>
      </c>
      <c r="G259" s="51">
        <v>4877</v>
      </c>
      <c r="H259" s="52">
        <v>89</v>
      </c>
    </row>
    <row r="260" spans="2:8">
      <c r="B260" s="41" t="s">
        <v>369</v>
      </c>
      <c r="C260" s="42">
        <v>37619</v>
      </c>
      <c r="D260" s="43">
        <v>29.05</v>
      </c>
      <c r="E260" s="44">
        <v>5561</v>
      </c>
      <c r="F260" s="44">
        <v>2681</v>
      </c>
      <c r="G260" s="45">
        <v>2880</v>
      </c>
      <c r="H260" s="46">
        <v>191</v>
      </c>
    </row>
    <row r="261" spans="2:8">
      <c r="B261" s="47" t="s">
        <v>370</v>
      </c>
      <c r="C261" s="48">
        <v>94327</v>
      </c>
      <c r="D261" s="49">
        <v>49.74</v>
      </c>
      <c r="E261" s="50">
        <v>10263</v>
      </c>
      <c r="F261" s="50">
        <v>5193</v>
      </c>
      <c r="G261" s="51">
        <v>5070</v>
      </c>
      <c r="H261" s="52">
        <v>206</v>
      </c>
    </row>
    <row r="262" spans="2:8">
      <c r="B262" s="41" t="s">
        <v>371</v>
      </c>
      <c r="C262" s="42">
        <v>4564</v>
      </c>
      <c r="D262" s="43">
        <v>24.56</v>
      </c>
      <c r="E262" s="44">
        <v>6687</v>
      </c>
      <c r="F262" s="44">
        <v>3296</v>
      </c>
      <c r="G262" s="45">
        <v>3391</v>
      </c>
      <c r="H262" s="46">
        <v>272</v>
      </c>
    </row>
    <row r="263" spans="2:8">
      <c r="B263" s="47" t="s">
        <v>372</v>
      </c>
      <c r="C263" s="48">
        <v>19258</v>
      </c>
      <c r="D263" s="49">
        <v>47.43</v>
      </c>
      <c r="E263" s="50">
        <v>10724</v>
      </c>
      <c r="F263" s="50">
        <v>5284</v>
      </c>
      <c r="G263" s="51">
        <v>5440</v>
      </c>
      <c r="H263" s="52">
        <v>226</v>
      </c>
    </row>
    <row r="264" spans="2:8">
      <c r="B264" s="41" t="s">
        <v>373</v>
      </c>
      <c r="C264" s="42">
        <v>53111</v>
      </c>
      <c r="D264" s="43">
        <v>141.06</v>
      </c>
      <c r="E264" s="44">
        <v>327258</v>
      </c>
      <c r="F264" s="44">
        <v>156328</v>
      </c>
      <c r="G264" s="45">
        <v>170930</v>
      </c>
      <c r="H264" s="46">
        <v>2320</v>
      </c>
    </row>
    <row r="265" spans="2:8">
      <c r="B265" s="47" t="s">
        <v>374</v>
      </c>
      <c r="C265" s="48">
        <v>79848</v>
      </c>
      <c r="D265" s="49">
        <v>75.91</v>
      </c>
      <c r="E265" s="50">
        <v>6922</v>
      </c>
      <c r="F265" s="50">
        <v>3529</v>
      </c>
      <c r="G265" s="51">
        <v>3393</v>
      </c>
      <c r="H265" s="52">
        <v>91</v>
      </c>
    </row>
    <row r="266" spans="2:8">
      <c r="B266" s="41" t="s">
        <v>375</v>
      </c>
      <c r="C266" s="42">
        <v>74357</v>
      </c>
      <c r="D266" s="43">
        <v>20.13</v>
      </c>
      <c r="E266" s="44">
        <v>8015</v>
      </c>
      <c r="F266" s="44">
        <v>3972</v>
      </c>
      <c r="G266" s="45">
        <v>4043</v>
      </c>
      <c r="H266" s="46">
        <v>398</v>
      </c>
    </row>
    <row r="267" spans="2:8">
      <c r="B267" s="47" t="s">
        <v>376</v>
      </c>
      <c r="C267" s="48">
        <v>73441</v>
      </c>
      <c r="D267" s="49">
        <v>76.959999999999994</v>
      </c>
      <c r="E267" s="50">
        <v>11727</v>
      </c>
      <c r="F267" s="50">
        <v>5801</v>
      </c>
      <c r="G267" s="51">
        <v>5926</v>
      </c>
      <c r="H267" s="52">
        <v>152</v>
      </c>
    </row>
    <row r="268" spans="2:8">
      <c r="B268" s="41" t="s">
        <v>377</v>
      </c>
      <c r="C268" s="42">
        <v>56154</v>
      </c>
      <c r="D268" s="43">
        <v>74.88</v>
      </c>
      <c r="E268" s="44">
        <v>15325</v>
      </c>
      <c r="F268" s="44">
        <v>7489</v>
      </c>
      <c r="G268" s="45">
        <v>7836</v>
      </c>
      <c r="H268" s="46">
        <v>205</v>
      </c>
    </row>
    <row r="269" spans="2:8">
      <c r="B269" s="47" t="s">
        <v>378</v>
      </c>
      <c r="C269" s="48">
        <v>34434</v>
      </c>
      <c r="D269" s="49">
        <v>138.94</v>
      </c>
      <c r="E269" s="50">
        <v>8523</v>
      </c>
      <c r="F269" s="50">
        <v>4409</v>
      </c>
      <c r="G269" s="51">
        <v>4114</v>
      </c>
      <c r="H269" s="52">
        <v>61</v>
      </c>
    </row>
    <row r="270" spans="2:8">
      <c r="B270" s="41" t="s">
        <v>379</v>
      </c>
      <c r="C270" s="42">
        <v>33829</v>
      </c>
      <c r="D270" s="43">
        <v>55.99</v>
      </c>
      <c r="E270" s="44">
        <v>8973</v>
      </c>
      <c r="F270" s="44">
        <v>4469</v>
      </c>
      <c r="G270" s="45">
        <v>4504</v>
      </c>
      <c r="H270" s="46">
        <v>160</v>
      </c>
    </row>
    <row r="271" spans="2:8">
      <c r="B271" s="47" t="s">
        <v>380</v>
      </c>
      <c r="C271" s="48">
        <v>34582</v>
      </c>
      <c r="D271" s="49">
        <v>82.46</v>
      </c>
      <c r="E271" s="50">
        <v>12649</v>
      </c>
      <c r="F271" s="50">
        <v>6337</v>
      </c>
      <c r="G271" s="51">
        <v>6312</v>
      </c>
      <c r="H271" s="52">
        <v>153</v>
      </c>
    </row>
    <row r="272" spans="2:8">
      <c r="B272" s="41" t="s">
        <v>381</v>
      </c>
      <c r="C272" s="42">
        <v>46325</v>
      </c>
      <c r="D272" s="43">
        <v>152.96</v>
      </c>
      <c r="E272" s="44">
        <v>42530</v>
      </c>
      <c r="F272" s="44">
        <v>20908</v>
      </c>
      <c r="G272" s="45">
        <v>21622</v>
      </c>
      <c r="H272" s="46">
        <v>278</v>
      </c>
    </row>
    <row r="273" spans="2:8">
      <c r="B273" s="47" t="s">
        <v>382</v>
      </c>
      <c r="C273" s="48">
        <v>26757</v>
      </c>
      <c r="D273" s="49">
        <v>30.98</v>
      </c>
      <c r="E273" s="50">
        <v>5125</v>
      </c>
      <c r="F273" s="50">
        <v>2406</v>
      </c>
      <c r="G273" s="51">
        <v>2719</v>
      </c>
      <c r="H273" s="52">
        <v>165</v>
      </c>
    </row>
    <row r="274" spans="2:8">
      <c r="B274" s="41" t="s">
        <v>383</v>
      </c>
      <c r="C274" s="42">
        <v>4552</v>
      </c>
      <c r="D274" s="43">
        <v>62.44</v>
      </c>
      <c r="E274" s="44">
        <v>19229</v>
      </c>
      <c r="F274" s="44">
        <v>9273</v>
      </c>
      <c r="G274" s="45">
        <v>9956</v>
      </c>
      <c r="H274" s="46">
        <v>308</v>
      </c>
    </row>
    <row r="275" spans="2:8">
      <c r="B275" s="47" t="s">
        <v>384</v>
      </c>
      <c r="C275" s="48">
        <v>53332</v>
      </c>
      <c r="D275" s="49">
        <v>82.69</v>
      </c>
      <c r="E275" s="50">
        <v>48326</v>
      </c>
      <c r="F275" s="50">
        <v>23544</v>
      </c>
      <c r="G275" s="51">
        <v>24782</v>
      </c>
      <c r="H275" s="52">
        <v>584</v>
      </c>
    </row>
    <row r="276" spans="2:8">
      <c r="B276" s="41" t="s">
        <v>385</v>
      </c>
      <c r="C276" s="42">
        <v>46236</v>
      </c>
      <c r="D276" s="43">
        <v>100.61</v>
      </c>
      <c r="E276" s="44">
        <v>117383</v>
      </c>
      <c r="F276" s="44">
        <v>57101</v>
      </c>
      <c r="G276" s="45">
        <v>60282</v>
      </c>
      <c r="H276" s="46">
        <v>1167</v>
      </c>
    </row>
    <row r="277" spans="2:8">
      <c r="B277" s="47" t="s">
        <v>386</v>
      </c>
      <c r="C277" s="48">
        <v>97944</v>
      </c>
      <c r="D277" s="49">
        <v>101.71</v>
      </c>
      <c r="E277" s="50">
        <v>6664</v>
      </c>
      <c r="F277" s="50">
        <v>3399</v>
      </c>
      <c r="G277" s="51">
        <v>3265</v>
      </c>
      <c r="H277" s="52">
        <v>66</v>
      </c>
    </row>
    <row r="278" spans="2:8">
      <c r="B278" s="41" t="s">
        <v>387</v>
      </c>
      <c r="C278" s="42">
        <v>74336</v>
      </c>
      <c r="D278" s="43">
        <v>45.75</v>
      </c>
      <c r="E278" s="44">
        <v>16106</v>
      </c>
      <c r="F278" s="44">
        <v>8075</v>
      </c>
      <c r="G278" s="45">
        <v>8031</v>
      </c>
      <c r="H278" s="46">
        <v>352</v>
      </c>
    </row>
    <row r="279" spans="2:8">
      <c r="B279" s="47" t="s">
        <v>388</v>
      </c>
      <c r="C279" s="48">
        <v>26919</v>
      </c>
      <c r="D279" s="49">
        <v>38.299999999999997</v>
      </c>
      <c r="E279" s="50">
        <v>14965</v>
      </c>
      <c r="F279" s="50">
        <v>7290</v>
      </c>
      <c r="G279" s="51">
        <v>7675</v>
      </c>
      <c r="H279" s="52">
        <v>391</v>
      </c>
    </row>
    <row r="280" spans="2:8">
      <c r="B280" s="41" t="s">
        <v>389</v>
      </c>
      <c r="C280" s="42">
        <v>33034</v>
      </c>
      <c r="D280" s="43">
        <v>173.92</v>
      </c>
      <c r="E280" s="44">
        <v>16270</v>
      </c>
      <c r="F280" s="44">
        <v>8161</v>
      </c>
      <c r="G280" s="45">
        <v>8109</v>
      </c>
      <c r="H280" s="46">
        <v>94</v>
      </c>
    </row>
    <row r="281" spans="2:8">
      <c r="B281" s="47" t="s">
        <v>390</v>
      </c>
      <c r="C281" s="48">
        <v>49565</v>
      </c>
      <c r="D281" s="49">
        <v>183.39</v>
      </c>
      <c r="E281" s="50">
        <v>30952</v>
      </c>
      <c r="F281" s="50">
        <v>15649</v>
      </c>
      <c r="G281" s="51">
        <v>15303</v>
      </c>
      <c r="H281" s="52">
        <v>169</v>
      </c>
    </row>
    <row r="282" spans="2:8">
      <c r="B282" s="41" t="s">
        <v>391</v>
      </c>
      <c r="C282" s="42">
        <v>14770</v>
      </c>
      <c r="D282" s="43">
        <v>229.71</v>
      </c>
      <c r="E282" s="44">
        <v>72124</v>
      </c>
      <c r="F282" s="44">
        <v>35617</v>
      </c>
      <c r="G282" s="45">
        <v>36507</v>
      </c>
      <c r="H282" s="46">
        <v>314</v>
      </c>
    </row>
    <row r="283" spans="2:8">
      <c r="B283" s="47" t="s">
        <v>392</v>
      </c>
      <c r="C283" s="48">
        <v>9618</v>
      </c>
      <c r="D283" s="49">
        <v>46.33</v>
      </c>
      <c r="E283" s="50">
        <v>9452</v>
      </c>
      <c r="F283" s="50">
        <v>4622</v>
      </c>
      <c r="G283" s="51">
        <v>4830</v>
      </c>
      <c r="H283" s="52">
        <v>204</v>
      </c>
    </row>
    <row r="284" spans="2:8">
      <c r="B284" s="41" t="s">
        <v>393</v>
      </c>
      <c r="C284" s="42">
        <v>4821</v>
      </c>
      <c r="D284" s="43">
        <v>34.89</v>
      </c>
      <c r="E284" s="44">
        <v>9613</v>
      </c>
      <c r="F284" s="44">
        <v>4775</v>
      </c>
      <c r="G284" s="45">
        <v>4838</v>
      </c>
      <c r="H284" s="46">
        <v>276</v>
      </c>
    </row>
    <row r="285" spans="2:8">
      <c r="B285" s="47" t="s">
        <v>394</v>
      </c>
      <c r="C285" s="48">
        <v>56338</v>
      </c>
      <c r="D285" s="49">
        <v>19.5</v>
      </c>
      <c r="E285" s="50">
        <v>3038</v>
      </c>
      <c r="F285" s="50">
        <v>1525</v>
      </c>
      <c r="G285" s="51">
        <v>1513</v>
      </c>
      <c r="H285" s="52">
        <v>156</v>
      </c>
    </row>
    <row r="286" spans="2:8">
      <c r="B286" s="41" t="s">
        <v>395</v>
      </c>
      <c r="C286" s="42">
        <v>35619</v>
      </c>
      <c r="D286" s="43">
        <v>47.28</v>
      </c>
      <c r="E286" s="44">
        <v>10976</v>
      </c>
      <c r="F286" s="44">
        <v>5286</v>
      </c>
      <c r="G286" s="45">
        <v>5690</v>
      </c>
      <c r="H286" s="46">
        <v>232</v>
      </c>
    </row>
    <row r="287" spans="2:8">
      <c r="B287" s="47" t="s">
        <v>396</v>
      </c>
      <c r="C287" s="48">
        <v>38700</v>
      </c>
      <c r="D287" s="49">
        <v>31.65</v>
      </c>
      <c r="E287" s="50">
        <v>5854</v>
      </c>
      <c r="F287" s="50">
        <v>2883</v>
      </c>
      <c r="G287" s="51">
        <v>2971</v>
      </c>
      <c r="H287" s="52">
        <v>185</v>
      </c>
    </row>
    <row r="288" spans="2:8">
      <c r="B288" s="41" t="s">
        <v>397</v>
      </c>
      <c r="C288" s="42">
        <v>78199</v>
      </c>
      <c r="D288" s="43">
        <v>62.14</v>
      </c>
      <c r="E288" s="44">
        <v>5828</v>
      </c>
      <c r="F288" s="44">
        <v>2933</v>
      </c>
      <c r="G288" s="45">
        <v>2895</v>
      </c>
      <c r="H288" s="46">
        <v>94</v>
      </c>
    </row>
    <row r="289" spans="2:8">
      <c r="B289" s="47" t="s">
        <v>398</v>
      </c>
      <c r="C289" s="48">
        <v>6242</v>
      </c>
      <c r="D289" s="49">
        <v>74.319999999999993</v>
      </c>
      <c r="E289" s="50">
        <v>10678</v>
      </c>
      <c r="F289" s="50">
        <v>5350</v>
      </c>
      <c r="G289" s="51">
        <v>5328</v>
      </c>
      <c r="H289" s="52">
        <v>144</v>
      </c>
    </row>
    <row r="290" spans="2:8">
      <c r="B290" s="41" t="s">
        <v>399</v>
      </c>
      <c r="C290" s="42">
        <v>38100</v>
      </c>
      <c r="D290" s="43">
        <v>192.7</v>
      </c>
      <c r="E290" s="44">
        <v>248292</v>
      </c>
      <c r="F290" s="44">
        <v>122985</v>
      </c>
      <c r="G290" s="45">
        <v>125307</v>
      </c>
      <c r="H290" s="46">
        <v>1288</v>
      </c>
    </row>
    <row r="291" spans="2:8">
      <c r="B291" s="47" t="s">
        <v>400</v>
      </c>
      <c r="C291" s="48">
        <v>58339</v>
      </c>
      <c r="D291" s="49">
        <v>59.09</v>
      </c>
      <c r="E291" s="50">
        <v>8938</v>
      </c>
      <c r="F291" s="50">
        <v>4400</v>
      </c>
      <c r="G291" s="51">
        <v>4538</v>
      </c>
      <c r="H291" s="52">
        <v>151</v>
      </c>
    </row>
    <row r="292" spans="2:8">
      <c r="B292" s="41" t="s">
        <v>401</v>
      </c>
      <c r="C292" s="42">
        <v>25821</v>
      </c>
      <c r="D292" s="43">
        <v>9.75</v>
      </c>
      <c r="E292" s="44">
        <v>5429</v>
      </c>
      <c r="F292" s="44">
        <v>2662</v>
      </c>
      <c r="G292" s="45">
        <v>2767</v>
      </c>
      <c r="H292" s="46">
        <v>557</v>
      </c>
    </row>
    <row r="293" spans="2:8">
      <c r="B293" s="47" t="s">
        <v>402</v>
      </c>
      <c r="C293" s="48">
        <v>79206</v>
      </c>
      <c r="D293" s="49">
        <v>54.59</v>
      </c>
      <c r="E293" s="50">
        <v>15606</v>
      </c>
      <c r="F293" s="50">
        <v>7745</v>
      </c>
      <c r="G293" s="51">
        <v>7861</v>
      </c>
      <c r="H293" s="52">
        <v>286</v>
      </c>
    </row>
    <row r="294" spans="2:8">
      <c r="B294" s="41" t="s">
        <v>403</v>
      </c>
      <c r="C294" s="42">
        <v>28195</v>
      </c>
      <c r="D294" s="43">
        <v>317.83</v>
      </c>
      <c r="E294" s="44">
        <v>569352</v>
      </c>
      <c r="F294" s="44">
        <v>281336</v>
      </c>
      <c r="G294" s="45">
        <v>288016</v>
      </c>
      <c r="H294" s="46">
        <v>1791</v>
      </c>
    </row>
    <row r="295" spans="2:8">
      <c r="B295" s="47" t="s">
        <v>404</v>
      </c>
      <c r="C295" s="48">
        <v>27576</v>
      </c>
      <c r="D295" s="49">
        <v>101.53</v>
      </c>
      <c r="E295" s="50">
        <v>113634</v>
      </c>
      <c r="F295" s="50">
        <v>56699</v>
      </c>
      <c r="G295" s="51">
        <v>56935</v>
      </c>
      <c r="H295" s="52">
        <v>1119</v>
      </c>
    </row>
    <row r="296" spans="2:8">
      <c r="B296" s="41" t="s">
        <v>405</v>
      </c>
      <c r="C296" s="42">
        <v>27432</v>
      </c>
      <c r="D296" s="43">
        <v>150.41999999999999</v>
      </c>
      <c r="E296" s="44">
        <v>18528</v>
      </c>
      <c r="F296" s="44">
        <v>9314</v>
      </c>
      <c r="G296" s="45">
        <v>9214</v>
      </c>
      <c r="H296" s="46">
        <v>123</v>
      </c>
    </row>
    <row r="297" spans="2:8">
      <c r="B297" s="47" t="s">
        <v>406</v>
      </c>
      <c r="C297" s="48">
        <v>75015</v>
      </c>
      <c r="D297" s="49">
        <v>71.099999999999994</v>
      </c>
      <c r="E297" s="50">
        <v>29412</v>
      </c>
      <c r="F297" s="50">
        <v>14648</v>
      </c>
      <c r="G297" s="51">
        <v>14764</v>
      </c>
      <c r="H297" s="52">
        <v>414</v>
      </c>
    </row>
    <row r="298" spans="2:8">
      <c r="B298" s="41" t="s">
        <v>407</v>
      </c>
      <c r="C298" s="42">
        <v>64747</v>
      </c>
      <c r="D298" s="43">
        <v>30.76</v>
      </c>
      <c r="E298" s="44">
        <v>7415</v>
      </c>
      <c r="F298" s="44">
        <v>3651</v>
      </c>
      <c r="G298" s="45">
        <v>3764</v>
      </c>
      <c r="H298" s="46">
        <v>241</v>
      </c>
    </row>
    <row r="299" spans="2:8">
      <c r="B299" s="47" t="s">
        <v>408</v>
      </c>
      <c r="C299" s="48">
        <v>59929</v>
      </c>
      <c r="D299" s="49">
        <v>229.16</v>
      </c>
      <c r="E299" s="50">
        <v>25417</v>
      </c>
      <c r="F299" s="50">
        <v>12525</v>
      </c>
      <c r="G299" s="51">
        <v>12892</v>
      </c>
      <c r="H299" s="52">
        <v>111</v>
      </c>
    </row>
    <row r="300" spans="2:8">
      <c r="B300" s="41" t="s">
        <v>409</v>
      </c>
      <c r="C300" s="42">
        <v>98596</v>
      </c>
      <c r="D300" s="43">
        <v>49.68</v>
      </c>
      <c r="E300" s="44">
        <v>6021</v>
      </c>
      <c r="F300" s="44">
        <v>2988</v>
      </c>
      <c r="G300" s="45">
        <v>3033</v>
      </c>
      <c r="H300" s="46">
        <v>121</v>
      </c>
    </row>
    <row r="301" spans="2:8">
      <c r="B301" s="47" t="s">
        <v>410</v>
      </c>
      <c r="C301" s="48">
        <v>63486</v>
      </c>
      <c r="D301" s="49">
        <v>29.69</v>
      </c>
      <c r="E301" s="50">
        <v>20427</v>
      </c>
      <c r="F301" s="50">
        <v>9929</v>
      </c>
      <c r="G301" s="51">
        <v>10498</v>
      </c>
      <c r="H301" s="52">
        <v>688</v>
      </c>
    </row>
    <row r="302" spans="2:8">
      <c r="B302" s="41" t="s">
        <v>411</v>
      </c>
      <c r="C302" s="42">
        <v>76646</v>
      </c>
      <c r="D302" s="43">
        <v>93.19</v>
      </c>
      <c r="E302" s="44">
        <v>44644</v>
      </c>
      <c r="F302" s="44">
        <v>22430</v>
      </c>
      <c r="G302" s="45">
        <v>22214</v>
      </c>
      <c r="H302" s="46">
        <v>479</v>
      </c>
    </row>
    <row r="303" spans="2:8">
      <c r="B303" s="47" t="s">
        <v>412</v>
      </c>
      <c r="C303" s="48">
        <v>14822</v>
      </c>
      <c r="D303" s="49">
        <v>86.19</v>
      </c>
      <c r="E303" s="50">
        <v>4113</v>
      </c>
      <c r="F303" s="50">
        <v>2161</v>
      </c>
      <c r="G303" s="51">
        <v>1952</v>
      </c>
      <c r="H303" s="52">
        <v>48</v>
      </c>
    </row>
    <row r="304" spans="2:8">
      <c r="B304" s="41" t="s">
        <v>413</v>
      </c>
      <c r="C304" s="42">
        <v>19412</v>
      </c>
      <c r="D304" s="43">
        <v>27.21</v>
      </c>
      <c r="E304" s="44">
        <v>2554</v>
      </c>
      <c r="F304" s="44">
        <v>1264</v>
      </c>
      <c r="G304" s="45">
        <v>1290</v>
      </c>
      <c r="H304" s="46">
        <v>94</v>
      </c>
    </row>
    <row r="305" spans="2:8">
      <c r="B305" s="47" t="s">
        <v>414</v>
      </c>
      <c r="C305" s="48">
        <v>50321</v>
      </c>
      <c r="D305" s="49">
        <v>36.119999999999997</v>
      </c>
      <c r="E305" s="50">
        <v>44397</v>
      </c>
      <c r="F305" s="50">
        <v>21200</v>
      </c>
      <c r="G305" s="51">
        <v>23197</v>
      </c>
      <c r="H305" s="52">
        <v>1229</v>
      </c>
    </row>
    <row r="306" spans="2:8">
      <c r="B306" s="41" t="s">
        <v>415</v>
      </c>
      <c r="C306" s="42">
        <v>25541</v>
      </c>
      <c r="D306" s="43">
        <v>65.209999999999994</v>
      </c>
      <c r="E306" s="44">
        <v>12554</v>
      </c>
      <c r="F306" s="44">
        <v>6294</v>
      </c>
      <c r="G306" s="45">
        <v>6260</v>
      </c>
      <c r="H306" s="46">
        <v>193</v>
      </c>
    </row>
    <row r="307" spans="2:8">
      <c r="B307" s="47" t="s">
        <v>416</v>
      </c>
      <c r="C307" s="48">
        <v>17326</v>
      </c>
      <c r="D307" s="49">
        <v>101.83</v>
      </c>
      <c r="E307" s="50">
        <v>1831</v>
      </c>
      <c r="F307" s="50">
        <v>933</v>
      </c>
      <c r="G307" s="51">
        <v>898</v>
      </c>
      <c r="H307" s="52">
        <v>18</v>
      </c>
    </row>
    <row r="308" spans="2:8">
      <c r="B308" s="41" t="s">
        <v>417</v>
      </c>
      <c r="C308" s="42">
        <v>74722</v>
      </c>
      <c r="D308" s="43">
        <v>138.93</v>
      </c>
      <c r="E308" s="44">
        <v>17796</v>
      </c>
      <c r="F308" s="44">
        <v>8732</v>
      </c>
      <c r="G308" s="45">
        <v>9064</v>
      </c>
      <c r="H308" s="46">
        <v>128</v>
      </c>
    </row>
    <row r="309" spans="2:8">
      <c r="B309" s="47" t="s">
        <v>418</v>
      </c>
      <c r="C309" s="48">
        <v>21244</v>
      </c>
      <c r="D309" s="49">
        <v>74.760000000000005</v>
      </c>
      <c r="E309" s="50">
        <v>39272</v>
      </c>
      <c r="F309" s="50">
        <v>18860</v>
      </c>
      <c r="G309" s="51">
        <v>20412</v>
      </c>
      <c r="H309" s="52">
        <v>525</v>
      </c>
    </row>
    <row r="310" spans="2:8">
      <c r="B310" s="41" t="s">
        <v>419</v>
      </c>
      <c r="C310" s="42">
        <v>86807</v>
      </c>
      <c r="D310" s="43">
        <v>36.18</v>
      </c>
      <c r="E310" s="44">
        <v>13132</v>
      </c>
      <c r="F310" s="44">
        <v>6526</v>
      </c>
      <c r="G310" s="45">
        <v>6606</v>
      </c>
      <c r="H310" s="46">
        <v>363</v>
      </c>
    </row>
    <row r="311" spans="2:8">
      <c r="B311" s="47" t="s">
        <v>420</v>
      </c>
      <c r="C311" s="48">
        <v>31675</v>
      </c>
      <c r="D311" s="49">
        <v>68.900000000000006</v>
      </c>
      <c r="E311" s="50">
        <v>19245</v>
      </c>
      <c r="F311" s="50">
        <v>9299</v>
      </c>
      <c r="G311" s="51">
        <v>9946</v>
      </c>
      <c r="H311" s="52">
        <v>279</v>
      </c>
    </row>
    <row r="312" spans="2:8">
      <c r="B312" s="41" t="s">
        <v>421</v>
      </c>
      <c r="C312" s="42">
        <v>15377</v>
      </c>
      <c r="D312" s="43">
        <v>14.42</v>
      </c>
      <c r="E312" s="44">
        <v>1486</v>
      </c>
      <c r="F312" s="44">
        <v>748</v>
      </c>
      <c r="G312" s="45">
        <v>738</v>
      </c>
      <c r="H312" s="46">
        <v>103</v>
      </c>
    </row>
    <row r="313" spans="2:8">
      <c r="B313" s="47" t="s">
        <v>422</v>
      </c>
      <c r="C313" s="48">
        <v>24782</v>
      </c>
      <c r="D313" s="49">
        <v>6.48</v>
      </c>
      <c r="E313" s="50">
        <v>10297</v>
      </c>
      <c r="F313" s="50">
        <v>4966</v>
      </c>
      <c r="G313" s="51">
        <v>5331</v>
      </c>
      <c r="H313" s="52">
        <v>1589</v>
      </c>
    </row>
    <row r="314" spans="2:8">
      <c r="B314" s="41" t="s">
        <v>423</v>
      </c>
      <c r="C314" s="42">
        <v>63654</v>
      </c>
      <c r="D314" s="43">
        <v>122.88</v>
      </c>
      <c r="E314" s="44">
        <v>21959</v>
      </c>
      <c r="F314" s="44">
        <v>10976</v>
      </c>
      <c r="G314" s="45">
        <v>10983</v>
      </c>
      <c r="H314" s="46">
        <v>179</v>
      </c>
    </row>
    <row r="315" spans="2:8">
      <c r="B315" s="47" t="s">
        <v>424</v>
      </c>
      <c r="C315" s="48">
        <v>77815</v>
      </c>
      <c r="D315" s="49">
        <v>73.180000000000007</v>
      </c>
      <c r="E315" s="50">
        <v>28900</v>
      </c>
      <c r="F315" s="50">
        <v>14173</v>
      </c>
      <c r="G315" s="51">
        <v>14727</v>
      </c>
      <c r="H315" s="52">
        <v>395</v>
      </c>
    </row>
    <row r="316" spans="2:8">
      <c r="B316" s="41" t="s">
        <v>425</v>
      </c>
      <c r="C316" s="42">
        <v>32257</v>
      </c>
      <c r="D316" s="43">
        <v>59.3</v>
      </c>
      <c r="E316" s="44">
        <v>45521</v>
      </c>
      <c r="F316" s="44">
        <v>22186</v>
      </c>
      <c r="G316" s="45">
        <v>23335</v>
      </c>
      <c r="H316" s="46">
        <v>768</v>
      </c>
    </row>
    <row r="317" spans="2:8">
      <c r="B317" s="47" t="s">
        <v>426</v>
      </c>
      <c r="C317" s="48">
        <v>33142</v>
      </c>
      <c r="D317" s="49">
        <v>170.99</v>
      </c>
      <c r="E317" s="50">
        <v>21556</v>
      </c>
      <c r="F317" s="50">
        <v>11074</v>
      </c>
      <c r="G317" s="51">
        <v>10482</v>
      </c>
      <c r="H317" s="52">
        <v>126</v>
      </c>
    </row>
    <row r="318" spans="2:8">
      <c r="B318" s="41" t="s">
        <v>427</v>
      </c>
      <c r="C318" s="42">
        <v>17094</v>
      </c>
      <c r="D318" s="43">
        <v>76.61</v>
      </c>
      <c r="E318" s="44">
        <v>5402</v>
      </c>
      <c r="F318" s="44">
        <v>2634</v>
      </c>
      <c r="G318" s="45">
        <v>2768</v>
      </c>
      <c r="H318" s="46">
        <v>71</v>
      </c>
    </row>
    <row r="319" spans="2:8">
      <c r="B319" s="47" t="s">
        <v>428</v>
      </c>
      <c r="C319" s="48">
        <v>39288</v>
      </c>
      <c r="D319" s="49">
        <v>164.05</v>
      </c>
      <c r="E319" s="50">
        <v>22478</v>
      </c>
      <c r="F319" s="50">
        <v>11246</v>
      </c>
      <c r="G319" s="51">
        <v>11232</v>
      </c>
      <c r="H319" s="52">
        <v>137</v>
      </c>
    </row>
    <row r="320" spans="2:8">
      <c r="B320" s="41" t="s">
        <v>429</v>
      </c>
      <c r="C320" s="42">
        <v>89331</v>
      </c>
      <c r="D320" s="43">
        <v>25.93</v>
      </c>
      <c r="E320" s="44">
        <v>9923</v>
      </c>
      <c r="F320" s="44">
        <v>5000</v>
      </c>
      <c r="G320" s="45">
        <v>4923</v>
      </c>
      <c r="H320" s="46">
        <v>383</v>
      </c>
    </row>
    <row r="321" spans="2:8">
      <c r="B321" s="47" t="s">
        <v>430</v>
      </c>
      <c r="C321" s="48">
        <v>91593</v>
      </c>
      <c r="D321" s="49">
        <v>42.3</v>
      </c>
      <c r="E321" s="50">
        <v>3297</v>
      </c>
      <c r="F321" s="50">
        <v>1651</v>
      </c>
      <c r="G321" s="51">
        <v>1646</v>
      </c>
      <c r="H321" s="52">
        <v>78</v>
      </c>
    </row>
    <row r="322" spans="2:8">
      <c r="B322" s="41" t="s">
        <v>431</v>
      </c>
      <c r="C322" s="42">
        <v>31303</v>
      </c>
      <c r="D322" s="43">
        <v>112.56</v>
      </c>
      <c r="E322" s="44">
        <v>30699</v>
      </c>
      <c r="F322" s="44">
        <v>15043</v>
      </c>
      <c r="G322" s="45">
        <v>15656</v>
      </c>
      <c r="H322" s="46">
        <v>273</v>
      </c>
    </row>
    <row r="323" spans="2:8">
      <c r="B323" s="47" t="s">
        <v>432</v>
      </c>
      <c r="C323" s="48">
        <v>7616</v>
      </c>
      <c r="D323" s="49">
        <v>27.19</v>
      </c>
      <c r="E323" s="50">
        <v>3132</v>
      </c>
      <c r="F323" s="50">
        <v>1567</v>
      </c>
      <c r="G323" s="51">
        <v>1565</v>
      </c>
      <c r="H323" s="52">
        <v>115</v>
      </c>
    </row>
    <row r="324" spans="2:8">
      <c r="B324" s="41" t="s">
        <v>433</v>
      </c>
      <c r="C324" s="42">
        <v>84489</v>
      </c>
      <c r="D324" s="43">
        <v>19.809999999999999</v>
      </c>
      <c r="E324" s="44">
        <v>18701</v>
      </c>
      <c r="F324" s="44">
        <v>9157</v>
      </c>
      <c r="G324" s="45">
        <v>9544</v>
      </c>
      <c r="H324" s="46">
        <v>944</v>
      </c>
    </row>
    <row r="325" spans="2:8">
      <c r="B325" s="47" t="s">
        <v>434</v>
      </c>
      <c r="C325" s="48">
        <v>96224</v>
      </c>
      <c r="D325" s="49">
        <v>40.6</v>
      </c>
      <c r="E325" s="50">
        <v>6451</v>
      </c>
      <c r="F325" s="50">
        <v>3113</v>
      </c>
      <c r="G325" s="51">
        <v>3338</v>
      </c>
      <c r="H325" s="52">
        <v>159</v>
      </c>
    </row>
    <row r="326" spans="2:8">
      <c r="B326" s="41" t="s">
        <v>435</v>
      </c>
      <c r="C326" s="42">
        <v>93133</v>
      </c>
      <c r="D326" s="43">
        <v>93.26</v>
      </c>
      <c r="E326" s="44">
        <v>13554</v>
      </c>
      <c r="F326" s="44">
        <v>6647</v>
      </c>
      <c r="G326" s="45">
        <v>6907</v>
      </c>
      <c r="H326" s="46">
        <v>145</v>
      </c>
    </row>
    <row r="327" spans="2:8">
      <c r="B327" s="47" t="s">
        <v>436</v>
      </c>
      <c r="C327" s="48">
        <v>9217</v>
      </c>
      <c r="D327" s="49">
        <v>25.88</v>
      </c>
      <c r="E327" s="50">
        <v>10672</v>
      </c>
      <c r="F327" s="50">
        <v>5185</v>
      </c>
      <c r="G327" s="51">
        <v>5487</v>
      </c>
      <c r="H327" s="52">
        <v>412</v>
      </c>
    </row>
    <row r="328" spans="2:8">
      <c r="B328" s="41" t="s">
        <v>437</v>
      </c>
      <c r="C328" s="42">
        <v>30938</v>
      </c>
      <c r="D328" s="43">
        <v>152.85</v>
      </c>
      <c r="E328" s="44">
        <v>20369</v>
      </c>
      <c r="F328" s="44">
        <v>9697</v>
      </c>
      <c r="G328" s="45">
        <v>10672</v>
      </c>
      <c r="H328" s="46">
        <v>133</v>
      </c>
    </row>
    <row r="329" spans="2:8">
      <c r="B329" s="47" t="s">
        <v>438</v>
      </c>
      <c r="C329" s="48">
        <v>72393</v>
      </c>
      <c r="D329" s="49">
        <v>123.3</v>
      </c>
      <c r="E329" s="50">
        <v>12146</v>
      </c>
      <c r="F329" s="50">
        <v>5973</v>
      </c>
      <c r="G329" s="51">
        <v>6173</v>
      </c>
      <c r="H329" s="52">
        <v>99</v>
      </c>
    </row>
    <row r="330" spans="2:8">
      <c r="B330" s="41" t="s">
        <v>439</v>
      </c>
      <c r="C330" s="42">
        <v>51399</v>
      </c>
      <c r="D330" s="43">
        <v>27.33</v>
      </c>
      <c r="E330" s="44">
        <v>18172</v>
      </c>
      <c r="F330" s="44">
        <v>8958</v>
      </c>
      <c r="G330" s="45">
        <v>9214</v>
      </c>
      <c r="H330" s="46">
        <v>665</v>
      </c>
    </row>
    <row r="331" spans="2:8">
      <c r="B331" s="47" t="s">
        <v>440</v>
      </c>
      <c r="C331" s="48">
        <v>68642</v>
      </c>
      <c r="D331" s="49">
        <v>34.46</v>
      </c>
      <c r="E331" s="50">
        <v>16398</v>
      </c>
      <c r="F331" s="50">
        <v>8102</v>
      </c>
      <c r="G331" s="51">
        <v>8296</v>
      </c>
      <c r="H331" s="52">
        <v>476</v>
      </c>
    </row>
    <row r="332" spans="2:8">
      <c r="B332" s="41" t="s">
        <v>441</v>
      </c>
      <c r="C332" s="42">
        <v>99439</v>
      </c>
      <c r="D332" s="43">
        <v>18.850000000000001</v>
      </c>
      <c r="E332" s="44">
        <v>1317</v>
      </c>
      <c r="F332" s="44">
        <v>661</v>
      </c>
      <c r="G332" s="45">
        <v>656</v>
      </c>
      <c r="H332" s="46">
        <v>70</v>
      </c>
    </row>
    <row r="333" spans="2:8">
      <c r="B333" s="47" t="s">
        <v>442</v>
      </c>
      <c r="C333" s="48">
        <v>99628</v>
      </c>
      <c r="D333" s="49">
        <v>18.36</v>
      </c>
      <c r="E333" s="50">
        <v>2522</v>
      </c>
      <c r="F333" s="50">
        <v>1255</v>
      </c>
      <c r="G333" s="51">
        <v>1267</v>
      </c>
      <c r="H333" s="52">
        <v>137</v>
      </c>
    </row>
    <row r="334" spans="2:8">
      <c r="B334" s="41" t="s">
        <v>443</v>
      </c>
      <c r="C334" s="42">
        <v>35510</v>
      </c>
      <c r="D334" s="43">
        <v>106.6</v>
      </c>
      <c r="E334" s="44">
        <v>26197</v>
      </c>
      <c r="F334" s="44">
        <v>13106</v>
      </c>
      <c r="G334" s="45">
        <v>13091</v>
      </c>
      <c r="H334" s="46">
        <v>246</v>
      </c>
    </row>
    <row r="335" spans="2:8">
      <c r="B335" s="47" t="s">
        <v>444</v>
      </c>
      <c r="C335" s="48">
        <v>18246</v>
      </c>
      <c r="D335" s="49">
        <v>39.85</v>
      </c>
      <c r="E335" s="50">
        <v>7799</v>
      </c>
      <c r="F335" s="50">
        <v>3991</v>
      </c>
      <c r="G335" s="51">
        <v>3808</v>
      </c>
      <c r="H335" s="52">
        <v>196</v>
      </c>
    </row>
    <row r="336" spans="2:8">
      <c r="B336" s="41" t="s">
        <v>445</v>
      </c>
      <c r="C336" s="42">
        <v>21614</v>
      </c>
      <c r="D336" s="43">
        <v>76.69</v>
      </c>
      <c r="E336" s="44">
        <v>40150</v>
      </c>
      <c r="F336" s="44">
        <v>19806</v>
      </c>
      <c r="G336" s="45">
        <v>20344</v>
      </c>
      <c r="H336" s="46">
        <v>524</v>
      </c>
    </row>
    <row r="337" spans="2:8">
      <c r="B337" s="47" t="s">
        <v>446</v>
      </c>
      <c r="C337" s="48">
        <v>3205</v>
      </c>
      <c r="D337" s="49">
        <v>163.49</v>
      </c>
      <c r="E337" s="50">
        <v>7769</v>
      </c>
      <c r="F337" s="50">
        <v>3849</v>
      </c>
      <c r="G337" s="51">
        <v>3920</v>
      </c>
      <c r="H337" s="52">
        <v>48</v>
      </c>
    </row>
    <row r="338" spans="2:8">
      <c r="B338" s="41" t="s">
        <v>447</v>
      </c>
      <c r="C338" s="42">
        <v>39240</v>
      </c>
      <c r="D338" s="43">
        <v>56.69</v>
      </c>
      <c r="E338" s="44">
        <v>8609</v>
      </c>
      <c r="F338" s="44">
        <v>4177</v>
      </c>
      <c r="G338" s="45">
        <v>4432</v>
      </c>
      <c r="H338" s="46">
        <v>152</v>
      </c>
    </row>
    <row r="339" spans="2:8">
      <c r="B339" s="47" t="s">
        <v>448</v>
      </c>
      <c r="C339" s="48">
        <v>75365</v>
      </c>
      <c r="D339" s="49">
        <v>59.88</v>
      </c>
      <c r="E339" s="50">
        <v>23590</v>
      </c>
      <c r="F339" s="50">
        <v>11932</v>
      </c>
      <c r="G339" s="51">
        <v>11658</v>
      </c>
      <c r="H339" s="52">
        <v>394</v>
      </c>
    </row>
    <row r="340" spans="2:8">
      <c r="B340" s="41" t="s">
        <v>449</v>
      </c>
      <c r="C340" s="42">
        <v>44575</v>
      </c>
      <c r="D340" s="43">
        <v>51.68</v>
      </c>
      <c r="E340" s="44">
        <v>73425</v>
      </c>
      <c r="F340" s="44">
        <v>35760</v>
      </c>
      <c r="G340" s="45">
        <v>37665</v>
      </c>
      <c r="H340" s="46">
        <v>1421</v>
      </c>
    </row>
    <row r="341" spans="2:8">
      <c r="B341" s="47" t="s">
        <v>450</v>
      </c>
      <c r="C341" s="48">
        <v>29221</v>
      </c>
      <c r="D341" s="49">
        <v>176.02</v>
      </c>
      <c r="E341" s="50">
        <v>69602</v>
      </c>
      <c r="F341" s="50">
        <v>33745</v>
      </c>
      <c r="G341" s="51">
        <v>35857</v>
      </c>
      <c r="H341" s="52">
        <v>395</v>
      </c>
    </row>
    <row r="342" spans="2:8">
      <c r="B342" s="41" t="s">
        <v>451</v>
      </c>
      <c r="C342" s="42">
        <v>93413</v>
      </c>
      <c r="D342" s="43">
        <v>80.69</v>
      </c>
      <c r="E342" s="44">
        <v>16907</v>
      </c>
      <c r="F342" s="44">
        <v>8379</v>
      </c>
      <c r="G342" s="45">
        <v>8528</v>
      </c>
      <c r="H342" s="46">
        <v>210</v>
      </c>
    </row>
    <row r="343" spans="2:8">
      <c r="B343" s="47" t="s">
        <v>452</v>
      </c>
      <c r="C343" s="48">
        <v>9111</v>
      </c>
      <c r="D343" s="49">
        <v>221.05</v>
      </c>
      <c r="E343" s="50">
        <v>247237</v>
      </c>
      <c r="F343" s="50">
        <v>122248</v>
      </c>
      <c r="G343" s="51">
        <v>124989</v>
      </c>
      <c r="H343" s="52">
        <v>1118</v>
      </c>
    </row>
    <row r="344" spans="2:8">
      <c r="B344" s="41" t="s">
        <v>453</v>
      </c>
      <c r="C344" s="42">
        <v>38678</v>
      </c>
      <c r="D344" s="43">
        <v>43.69</v>
      </c>
      <c r="E344" s="44">
        <v>15888</v>
      </c>
      <c r="F344" s="44">
        <v>8982</v>
      </c>
      <c r="G344" s="45">
        <v>6906</v>
      </c>
      <c r="H344" s="46">
        <v>364</v>
      </c>
    </row>
    <row r="345" spans="2:8">
      <c r="B345" s="47" t="s">
        <v>454</v>
      </c>
      <c r="C345" s="48">
        <v>99718</v>
      </c>
      <c r="D345" s="49">
        <v>10.75</v>
      </c>
      <c r="E345" s="50">
        <v>1063</v>
      </c>
      <c r="F345" s="50">
        <v>531</v>
      </c>
      <c r="G345" s="51">
        <v>532</v>
      </c>
      <c r="H345" s="52">
        <v>99</v>
      </c>
    </row>
    <row r="346" spans="2:8">
      <c r="B346" s="41" t="s">
        <v>455</v>
      </c>
      <c r="C346" s="42">
        <v>49661</v>
      </c>
      <c r="D346" s="43">
        <v>70.86</v>
      </c>
      <c r="E346" s="44">
        <v>34913</v>
      </c>
      <c r="F346" s="44">
        <v>17249</v>
      </c>
      <c r="G346" s="45">
        <v>17664</v>
      </c>
      <c r="H346" s="46">
        <v>493</v>
      </c>
    </row>
    <row r="347" spans="2:8">
      <c r="B347" s="47" t="s">
        <v>456</v>
      </c>
      <c r="C347" s="48">
        <v>96450</v>
      </c>
      <c r="D347" s="49">
        <v>48.29</v>
      </c>
      <c r="E347" s="50">
        <v>41249</v>
      </c>
      <c r="F347" s="50">
        <v>20162</v>
      </c>
      <c r="G347" s="51">
        <v>21087</v>
      </c>
      <c r="H347" s="52">
        <v>854</v>
      </c>
    </row>
    <row r="348" spans="2:8">
      <c r="B348" s="41" t="s">
        <v>457</v>
      </c>
      <c r="C348" s="42">
        <v>56812</v>
      </c>
      <c r="D348" s="43">
        <v>21.18</v>
      </c>
      <c r="E348" s="44">
        <v>5312</v>
      </c>
      <c r="F348" s="44">
        <v>2719</v>
      </c>
      <c r="G348" s="45">
        <v>2593</v>
      </c>
      <c r="H348" s="46">
        <v>251</v>
      </c>
    </row>
    <row r="349" spans="2:8">
      <c r="B349" s="47" t="s">
        <v>458</v>
      </c>
      <c r="C349" s="48">
        <v>48653</v>
      </c>
      <c r="D349" s="49">
        <v>141.36000000000001</v>
      </c>
      <c r="E349" s="50">
        <v>36217</v>
      </c>
      <c r="F349" s="50">
        <v>17855</v>
      </c>
      <c r="G349" s="51">
        <v>18362</v>
      </c>
      <c r="H349" s="52">
        <v>256</v>
      </c>
    </row>
    <row r="350" spans="2:8">
      <c r="B350" s="41" t="s">
        <v>459</v>
      </c>
      <c r="C350" s="42">
        <v>4680</v>
      </c>
      <c r="D350" s="43">
        <v>84.09</v>
      </c>
      <c r="E350" s="44">
        <v>8472</v>
      </c>
      <c r="F350" s="44">
        <v>4169</v>
      </c>
      <c r="G350" s="45">
        <v>4303</v>
      </c>
      <c r="H350" s="46">
        <v>101</v>
      </c>
    </row>
    <row r="351" spans="2:8">
      <c r="B351" s="47" t="s">
        <v>460</v>
      </c>
      <c r="C351" s="48">
        <v>6869</v>
      </c>
      <c r="D351" s="49">
        <v>295.75</v>
      </c>
      <c r="E351" s="50">
        <v>11824</v>
      </c>
      <c r="F351" s="50">
        <v>5978</v>
      </c>
      <c r="G351" s="51">
        <v>5846</v>
      </c>
      <c r="H351" s="52">
        <v>40</v>
      </c>
    </row>
    <row r="352" spans="2:8">
      <c r="B352" s="41" t="s">
        <v>461</v>
      </c>
      <c r="C352" s="42">
        <v>1640</v>
      </c>
      <c r="D352" s="43">
        <v>25.88</v>
      </c>
      <c r="E352" s="44">
        <v>20817</v>
      </c>
      <c r="F352" s="44">
        <v>9966</v>
      </c>
      <c r="G352" s="45">
        <v>10851</v>
      </c>
      <c r="H352" s="46">
        <v>804</v>
      </c>
    </row>
    <row r="353" spans="2:8">
      <c r="B353" s="47" t="s">
        <v>462</v>
      </c>
      <c r="C353" s="48">
        <v>3046</v>
      </c>
      <c r="D353" s="49">
        <v>165.63</v>
      </c>
      <c r="E353" s="50">
        <v>100219</v>
      </c>
      <c r="F353" s="50">
        <v>49201</v>
      </c>
      <c r="G353" s="51">
        <v>51018</v>
      </c>
      <c r="H353" s="52">
        <v>605</v>
      </c>
    </row>
    <row r="354" spans="2:8">
      <c r="B354" s="41" t="s">
        <v>463</v>
      </c>
      <c r="C354" s="42">
        <v>74564</v>
      </c>
      <c r="D354" s="43">
        <v>109.08</v>
      </c>
      <c r="E354" s="44">
        <v>34400</v>
      </c>
      <c r="F354" s="44">
        <v>17376</v>
      </c>
      <c r="G354" s="45">
        <v>17024</v>
      </c>
      <c r="H354" s="46">
        <v>315</v>
      </c>
    </row>
    <row r="355" spans="2:8">
      <c r="B355" s="47" t="s">
        <v>464</v>
      </c>
      <c r="C355" s="48">
        <v>97993</v>
      </c>
      <c r="D355" s="49">
        <v>117.23</v>
      </c>
      <c r="E355" s="50">
        <v>4694</v>
      </c>
      <c r="F355" s="50">
        <v>2391</v>
      </c>
      <c r="G355" s="51">
        <v>2303</v>
      </c>
      <c r="H355" s="52">
        <v>40</v>
      </c>
    </row>
    <row r="356" spans="2:8">
      <c r="B356" s="41" t="s">
        <v>465</v>
      </c>
      <c r="C356" s="42">
        <v>95473</v>
      </c>
      <c r="D356" s="43">
        <v>60.46</v>
      </c>
      <c r="E356" s="44">
        <v>4941</v>
      </c>
      <c r="F356" s="44">
        <v>2463</v>
      </c>
      <c r="G356" s="45">
        <v>2478</v>
      </c>
      <c r="H356" s="46">
        <v>82</v>
      </c>
    </row>
    <row r="357" spans="2:8">
      <c r="B357" s="47" t="s">
        <v>466</v>
      </c>
      <c r="C357" s="48">
        <v>99831</v>
      </c>
      <c r="D357" s="49">
        <v>35.450000000000003</v>
      </c>
      <c r="E357" s="50">
        <v>2305</v>
      </c>
      <c r="F357" s="50">
        <v>1145</v>
      </c>
      <c r="G357" s="51">
        <v>1160</v>
      </c>
      <c r="H357" s="52">
        <v>65</v>
      </c>
    </row>
    <row r="358" spans="2:8">
      <c r="B358" s="41" t="s">
        <v>467</v>
      </c>
      <c r="C358" s="42">
        <v>8451</v>
      </c>
      <c r="D358" s="43">
        <v>61.15</v>
      </c>
      <c r="E358" s="44">
        <v>18536</v>
      </c>
      <c r="F358" s="44">
        <v>8920</v>
      </c>
      <c r="G358" s="45">
        <v>9616</v>
      </c>
      <c r="H358" s="46">
        <v>303</v>
      </c>
    </row>
    <row r="359" spans="2:8">
      <c r="B359" s="47" t="s">
        <v>468</v>
      </c>
      <c r="C359" s="48">
        <v>19089</v>
      </c>
      <c r="D359" s="49">
        <v>75.86</v>
      </c>
      <c r="E359" s="50">
        <v>4892</v>
      </c>
      <c r="F359" s="50">
        <v>2329</v>
      </c>
      <c r="G359" s="51">
        <v>2563</v>
      </c>
      <c r="H359" s="52">
        <v>64</v>
      </c>
    </row>
    <row r="360" spans="2:8">
      <c r="B360" s="41" t="s">
        <v>469</v>
      </c>
      <c r="C360" s="42">
        <v>27472</v>
      </c>
      <c r="D360" s="43">
        <v>161.91999999999999</v>
      </c>
      <c r="E360" s="44">
        <v>48371</v>
      </c>
      <c r="F360" s="44">
        <v>22956</v>
      </c>
      <c r="G360" s="45">
        <v>25415</v>
      </c>
      <c r="H360" s="46">
        <v>299</v>
      </c>
    </row>
    <row r="361" spans="2:8">
      <c r="B361" s="47" t="s">
        <v>470</v>
      </c>
      <c r="C361" s="48">
        <v>57567</v>
      </c>
      <c r="D361" s="49">
        <v>19.579999999999998</v>
      </c>
      <c r="E361" s="50">
        <v>4244</v>
      </c>
      <c r="F361" s="50">
        <v>2085</v>
      </c>
      <c r="G361" s="51">
        <v>2159</v>
      </c>
      <c r="H361" s="52">
        <v>217</v>
      </c>
    </row>
    <row r="362" spans="2:8">
      <c r="B362" s="41" t="s">
        <v>471</v>
      </c>
      <c r="C362" s="42">
        <v>85221</v>
      </c>
      <c r="D362" s="43">
        <v>34.96</v>
      </c>
      <c r="E362" s="44">
        <v>47400</v>
      </c>
      <c r="F362" s="44">
        <v>23297</v>
      </c>
      <c r="G362" s="45">
        <v>24103</v>
      </c>
      <c r="H362" s="46">
        <v>1356</v>
      </c>
    </row>
    <row r="363" spans="2:8">
      <c r="B363" s="47" t="s">
        <v>472</v>
      </c>
      <c r="C363" s="48">
        <v>4774</v>
      </c>
      <c r="D363" s="49">
        <v>71.87</v>
      </c>
      <c r="E363" s="50">
        <v>4278</v>
      </c>
      <c r="F363" s="50">
        <v>2098</v>
      </c>
      <c r="G363" s="51">
        <v>2180</v>
      </c>
      <c r="H363" s="52">
        <v>60</v>
      </c>
    </row>
    <row r="364" spans="2:8">
      <c r="B364" s="41" t="s">
        <v>473</v>
      </c>
      <c r="C364" s="42">
        <v>15936</v>
      </c>
      <c r="D364" s="43">
        <v>162.59</v>
      </c>
      <c r="E364" s="44">
        <v>4897</v>
      </c>
      <c r="F364" s="44">
        <v>2417</v>
      </c>
      <c r="G364" s="45">
        <v>2480</v>
      </c>
      <c r="H364" s="46">
        <v>30</v>
      </c>
    </row>
    <row r="365" spans="2:8">
      <c r="B365" s="47" t="s">
        <v>474</v>
      </c>
      <c r="C365" s="48">
        <v>66994</v>
      </c>
      <c r="D365" s="49">
        <v>40.76</v>
      </c>
      <c r="E365" s="50">
        <v>4605</v>
      </c>
      <c r="F365" s="50">
        <v>2246</v>
      </c>
      <c r="G365" s="51">
        <v>2359</v>
      </c>
      <c r="H365" s="52">
        <v>113</v>
      </c>
    </row>
    <row r="366" spans="2:8">
      <c r="B366" s="41" t="s">
        <v>475</v>
      </c>
      <c r="C366" s="42">
        <v>49401</v>
      </c>
      <c r="D366" s="43">
        <v>104.39</v>
      </c>
      <c r="E366" s="44">
        <v>17127</v>
      </c>
      <c r="F366" s="44">
        <v>8551</v>
      </c>
      <c r="G366" s="45">
        <v>8576</v>
      </c>
      <c r="H366" s="46">
        <v>164</v>
      </c>
    </row>
    <row r="367" spans="2:8">
      <c r="B367" s="47" t="s">
        <v>476</v>
      </c>
      <c r="C367" s="48">
        <v>29451</v>
      </c>
      <c r="D367" s="49">
        <v>76.62</v>
      </c>
      <c r="E367" s="50">
        <v>8200</v>
      </c>
      <c r="F367" s="50">
        <v>4058</v>
      </c>
      <c r="G367" s="51">
        <v>4142</v>
      </c>
      <c r="H367" s="52">
        <v>107</v>
      </c>
    </row>
    <row r="368" spans="2:8">
      <c r="B368" s="41" t="s">
        <v>477</v>
      </c>
      <c r="C368" s="42">
        <v>17159</v>
      </c>
      <c r="D368" s="43">
        <v>118.01</v>
      </c>
      <c r="E368" s="44">
        <v>4365</v>
      </c>
      <c r="F368" s="44">
        <v>2157</v>
      </c>
      <c r="G368" s="45">
        <v>2208</v>
      </c>
      <c r="H368" s="46">
        <v>37</v>
      </c>
    </row>
    <row r="369" spans="2:8">
      <c r="B369" s="47" t="s">
        <v>478</v>
      </c>
      <c r="C369" s="48">
        <v>64283</v>
      </c>
      <c r="D369" s="49">
        <v>122.07</v>
      </c>
      <c r="E369" s="50">
        <v>159207</v>
      </c>
      <c r="F369" s="50">
        <v>81217</v>
      </c>
      <c r="G369" s="51">
        <v>77990</v>
      </c>
      <c r="H369" s="52">
        <v>1304</v>
      </c>
    </row>
    <row r="370" spans="2:8">
      <c r="B370" s="41" t="s">
        <v>479</v>
      </c>
      <c r="C370" s="42">
        <v>37586</v>
      </c>
      <c r="D370" s="43">
        <v>113.24</v>
      </c>
      <c r="E370" s="44">
        <v>9604</v>
      </c>
      <c r="F370" s="44">
        <v>4779</v>
      </c>
      <c r="G370" s="45">
        <v>4825</v>
      </c>
      <c r="H370" s="46">
        <v>85</v>
      </c>
    </row>
    <row r="371" spans="2:8">
      <c r="B371" s="47" t="s">
        <v>480</v>
      </c>
      <c r="C371" s="48">
        <v>23942</v>
      </c>
      <c r="D371" s="49">
        <v>66.97</v>
      </c>
      <c r="E371" s="50">
        <v>4042</v>
      </c>
      <c r="F371" s="50">
        <v>2063</v>
      </c>
      <c r="G371" s="51">
        <v>1979</v>
      </c>
      <c r="H371" s="52">
        <v>60</v>
      </c>
    </row>
    <row r="372" spans="2:8">
      <c r="B372" s="41" t="s">
        <v>481</v>
      </c>
      <c r="C372" s="42">
        <v>45711</v>
      </c>
      <c r="D372" s="43">
        <v>66.099999999999994</v>
      </c>
      <c r="E372" s="44">
        <v>34614</v>
      </c>
      <c r="F372" s="44">
        <v>16949</v>
      </c>
      <c r="G372" s="45">
        <v>17665</v>
      </c>
      <c r="H372" s="46">
        <v>524</v>
      </c>
    </row>
    <row r="373" spans="2:8">
      <c r="B373" s="47" t="s">
        <v>482</v>
      </c>
      <c r="C373" s="48">
        <v>54550</v>
      </c>
      <c r="D373" s="49">
        <v>49.02</v>
      </c>
      <c r="E373" s="50">
        <v>7974</v>
      </c>
      <c r="F373" s="50">
        <v>3936</v>
      </c>
      <c r="G373" s="51">
        <v>4038</v>
      </c>
      <c r="H373" s="52">
        <v>163</v>
      </c>
    </row>
    <row r="374" spans="2:8">
      <c r="B374" s="41" t="s">
        <v>483</v>
      </c>
      <c r="C374" s="42">
        <v>94469</v>
      </c>
      <c r="D374" s="43">
        <v>77.14</v>
      </c>
      <c r="E374" s="44">
        <v>33585</v>
      </c>
      <c r="F374" s="44">
        <v>16635</v>
      </c>
      <c r="G374" s="45">
        <v>16950</v>
      </c>
      <c r="H374" s="46">
        <v>435</v>
      </c>
    </row>
    <row r="375" spans="2:8">
      <c r="B375" s="47" t="s">
        <v>484</v>
      </c>
      <c r="C375" s="48">
        <v>67146</v>
      </c>
      <c r="D375" s="49">
        <v>26.54</v>
      </c>
      <c r="E375" s="50">
        <v>3760</v>
      </c>
      <c r="F375" s="50">
        <v>1800</v>
      </c>
      <c r="G375" s="51">
        <v>1960</v>
      </c>
      <c r="H375" s="52">
        <v>142</v>
      </c>
    </row>
    <row r="376" spans="2:8">
      <c r="B376" s="41" t="s">
        <v>485</v>
      </c>
      <c r="C376" s="42">
        <v>33129</v>
      </c>
      <c r="D376" s="43">
        <v>157.28</v>
      </c>
      <c r="E376" s="44">
        <v>31949</v>
      </c>
      <c r="F376" s="44">
        <v>16227</v>
      </c>
      <c r="G376" s="45">
        <v>15722</v>
      </c>
      <c r="H376" s="46">
        <v>203</v>
      </c>
    </row>
    <row r="377" spans="2:8">
      <c r="B377" s="47" t="s">
        <v>486</v>
      </c>
      <c r="C377" s="48">
        <v>4509</v>
      </c>
      <c r="D377" s="49">
        <v>85.92</v>
      </c>
      <c r="E377" s="50">
        <v>24868</v>
      </c>
      <c r="F377" s="50">
        <v>12228</v>
      </c>
      <c r="G377" s="51">
        <v>12640</v>
      </c>
      <c r="H377" s="52">
        <v>289</v>
      </c>
    </row>
    <row r="378" spans="2:8">
      <c r="B378" s="41" t="s">
        <v>487</v>
      </c>
      <c r="C378" s="42">
        <v>27749</v>
      </c>
      <c r="D378" s="43">
        <v>62.45</v>
      </c>
      <c r="E378" s="44">
        <v>77607</v>
      </c>
      <c r="F378" s="44">
        <v>38437</v>
      </c>
      <c r="G378" s="45">
        <v>39170</v>
      </c>
      <c r="H378" s="46">
        <v>1243</v>
      </c>
    </row>
    <row r="379" spans="2:8">
      <c r="B379" s="47" t="s">
        <v>488</v>
      </c>
      <c r="C379" s="48">
        <v>17109</v>
      </c>
      <c r="D379" s="49">
        <v>82.06</v>
      </c>
      <c r="E379" s="50">
        <v>10657</v>
      </c>
      <c r="F379" s="50">
        <v>5086</v>
      </c>
      <c r="G379" s="51">
        <v>5571</v>
      </c>
      <c r="H379" s="52">
        <v>130</v>
      </c>
    </row>
    <row r="380" spans="2:8">
      <c r="B380" s="41" t="s">
        <v>489</v>
      </c>
      <c r="C380" s="42">
        <v>6844</v>
      </c>
      <c r="D380" s="43">
        <v>244.71</v>
      </c>
      <c r="E380" s="44">
        <v>81237</v>
      </c>
      <c r="F380" s="44">
        <v>39457</v>
      </c>
      <c r="G380" s="45">
        <v>41780</v>
      </c>
      <c r="H380" s="46">
        <v>332</v>
      </c>
    </row>
    <row r="381" spans="2:8">
      <c r="B381" s="47" t="s">
        <v>490</v>
      </c>
      <c r="C381" s="48">
        <v>32756</v>
      </c>
      <c r="D381" s="49">
        <v>129.38999999999999</v>
      </c>
      <c r="E381" s="50">
        <v>74388</v>
      </c>
      <c r="F381" s="50">
        <v>35935</v>
      </c>
      <c r="G381" s="51">
        <v>38453</v>
      </c>
      <c r="H381" s="52">
        <v>575</v>
      </c>
    </row>
    <row r="382" spans="2:8">
      <c r="B382" s="41" t="s">
        <v>491</v>
      </c>
      <c r="C382" s="42">
        <v>97337</v>
      </c>
      <c r="D382" s="43">
        <v>60.94</v>
      </c>
      <c r="E382" s="44">
        <v>7240</v>
      </c>
      <c r="F382" s="44">
        <v>3663</v>
      </c>
      <c r="G382" s="45">
        <v>3577</v>
      </c>
      <c r="H382" s="46">
        <v>119</v>
      </c>
    </row>
    <row r="383" spans="2:8">
      <c r="B383" s="47" t="s">
        <v>492</v>
      </c>
      <c r="C383" s="48">
        <v>64807</v>
      </c>
      <c r="D383" s="49">
        <v>23.08</v>
      </c>
      <c r="E383" s="50">
        <v>15679</v>
      </c>
      <c r="F383" s="50">
        <v>7700</v>
      </c>
      <c r="G383" s="51">
        <v>7979</v>
      </c>
      <c r="H383" s="52">
        <v>679</v>
      </c>
    </row>
    <row r="384" spans="2:8">
      <c r="B384" s="41" t="s">
        <v>493</v>
      </c>
      <c r="C384" s="42">
        <v>34474</v>
      </c>
      <c r="D384" s="43">
        <v>82.55</v>
      </c>
      <c r="E384" s="44">
        <v>5208</v>
      </c>
      <c r="F384" s="44">
        <v>2621</v>
      </c>
      <c r="G384" s="45">
        <v>2587</v>
      </c>
      <c r="H384" s="46">
        <v>63</v>
      </c>
    </row>
    <row r="385" spans="2:8">
      <c r="B385" s="47" t="s">
        <v>494</v>
      </c>
      <c r="C385" s="48">
        <v>49356</v>
      </c>
      <c r="D385" s="49">
        <v>104.68</v>
      </c>
      <c r="E385" s="50">
        <v>16882</v>
      </c>
      <c r="F385" s="50">
        <v>8338</v>
      </c>
      <c r="G385" s="51">
        <v>8544</v>
      </c>
      <c r="H385" s="52">
        <v>161</v>
      </c>
    </row>
    <row r="386" spans="2:8">
      <c r="B386" s="41" t="s">
        <v>495</v>
      </c>
      <c r="C386" s="42">
        <v>56269</v>
      </c>
      <c r="D386" s="43">
        <v>31.98</v>
      </c>
      <c r="E386" s="44">
        <v>5700</v>
      </c>
      <c r="F386" s="44">
        <v>2832</v>
      </c>
      <c r="G386" s="45">
        <v>2868</v>
      </c>
      <c r="H386" s="46">
        <v>178</v>
      </c>
    </row>
    <row r="387" spans="2:8">
      <c r="B387" s="47" t="s">
        <v>496</v>
      </c>
      <c r="C387" s="48">
        <v>89165</v>
      </c>
      <c r="D387" s="49">
        <v>18.75</v>
      </c>
      <c r="E387" s="50">
        <v>6715</v>
      </c>
      <c r="F387" s="50">
        <v>3356</v>
      </c>
      <c r="G387" s="51">
        <v>3359</v>
      </c>
      <c r="H387" s="52">
        <v>358</v>
      </c>
    </row>
    <row r="388" spans="2:8">
      <c r="B388" s="41" t="s">
        <v>497</v>
      </c>
      <c r="C388" s="42">
        <v>92345</v>
      </c>
      <c r="D388" s="43">
        <v>78.7</v>
      </c>
      <c r="E388" s="44">
        <v>6139</v>
      </c>
      <c r="F388" s="44">
        <v>3232</v>
      </c>
      <c r="G388" s="45">
        <v>2907</v>
      </c>
      <c r="H388" s="46">
        <v>78</v>
      </c>
    </row>
    <row r="389" spans="2:8">
      <c r="B389" s="47" t="s">
        <v>498</v>
      </c>
      <c r="C389" s="48">
        <v>63128</v>
      </c>
      <c r="D389" s="49">
        <v>21.68</v>
      </c>
      <c r="E389" s="50">
        <v>34019</v>
      </c>
      <c r="F389" s="50">
        <v>16981</v>
      </c>
      <c r="G389" s="51">
        <v>17038</v>
      </c>
      <c r="H389" s="52">
        <v>1569</v>
      </c>
    </row>
    <row r="390" spans="2:8">
      <c r="B390" s="41" t="s">
        <v>499</v>
      </c>
      <c r="C390" s="42">
        <v>65582</v>
      </c>
      <c r="D390" s="43">
        <v>12.41</v>
      </c>
      <c r="E390" s="44">
        <v>11074</v>
      </c>
      <c r="F390" s="44">
        <v>5737</v>
      </c>
      <c r="G390" s="45">
        <v>5337</v>
      </c>
      <c r="H390" s="46">
        <v>892</v>
      </c>
    </row>
    <row r="391" spans="2:8">
      <c r="B391" s="47" t="s">
        <v>500</v>
      </c>
      <c r="C391" s="48">
        <v>35683</v>
      </c>
      <c r="D391" s="49">
        <v>83.76</v>
      </c>
      <c r="E391" s="50">
        <v>23365</v>
      </c>
      <c r="F391" s="50">
        <v>11568</v>
      </c>
      <c r="G391" s="51">
        <v>11797</v>
      </c>
      <c r="H391" s="52">
        <v>279</v>
      </c>
    </row>
    <row r="392" spans="2:8">
      <c r="B392" s="41" t="s">
        <v>501</v>
      </c>
      <c r="C392" s="42">
        <v>89407</v>
      </c>
      <c r="D392" s="43">
        <v>75.59</v>
      </c>
      <c r="E392" s="44">
        <v>18978</v>
      </c>
      <c r="F392" s="44">
        <v>9381</v>
      </c>
      <c r="G392" s="45">
        <v>9597</v>
      </c>
      <c r="H392" s="46">
        <v>251</v>
      </c>
    </row>
    <row r="393" spans="2:8">
      <c r="B393" s="47" t="s">
        <v>502</v>
      </c>
      <c r="C393" s="48">
        <v>66763</v>
      </c>
      <c r="D393" s="49">
        <v>22.05</v>
      </c>
      <c r="E393" s="50">
        <v>20048</v>
      </c>
      <c r="F393" s="50">
        <v>9775</v>
      </c>
      <c r="G393" s="51">
        <v>10273</v>
      </c>
      <c r="H393" s="52">
        <v>909</v>
      </c>
    </row>
    <row r="394" spans="2:8">
      <c r="B394" s="41" t="s">
        <v>503</v>
      </c>
      <c r="C394" s="42">
        <v>37351</v>
      </c>
      <c r="D394" s="43">
        <v>20.45</v>
      </c>
      <c r="E394" s="44">
        <v>4335</v>
      </c>
      <c r="F394" s="44">
        <v>2168</v>
      </c>
      <c r="G394" s="45">
        <v>2167</v>
      </c>
      <c r="H394" s="46">
        <v>212</v>
      </c>
    </row>
    <row r="395" spans="2:8">
      <c r="B395" s="47" t="s">
        <v>504</v>
      </c>
      <c r="C395" s="48">
        <v>84130</v>
      </c>
      <c r="D395" s="49">
        <v>44</v>
      </c>
      <c r="E395" s="50">
        <v>19839</v>
      </c>
      <c r="F395" s="50">
        <v>10252</v>
      </c>
      <c r="G395" s="51">
        <v>9587</v>
      </c>
      <c r="H395" s="52">
        <v>451</v>
      </c>
    </row>
    <row r="396" spans="2:8">
      <c r="B396" s="41" t="s">
        <v>505</v>
      </c>
      <c r="C396" s="42">
        <v>91550</v>
      </c>
      <c r="D396" s="43">
        <v>75.16</v>
      </c>
      <c r="E396" s="44">
        <v>11825</v>
      </c>
      <c r="F396" s="44">
        <v>5809</v>
      </c>
      <c r="G396" s="45">
        <v>6016</v>
      </c>
      <c r="H396" s="46">
        <v>157</v>
      </c>
    </row>
    <row r="397" spans="2:8">
      <c r="B397" s="47" t="s">
        <v>506</v>
      </c>
      <c r="C397" s="48">
        <v>49413</v>
      </c>
      <c r="D397" s="49">
        <v>72.81</v>
      </c>
      <c r="E397" s="50">
        <v>13150</v>
      </c>
      <c r="F397" s="50">
        <v>6625</v>
      </c>
      <c r="G397" s="51">
        <v>6525</v>
      </c>
      <c r="H397" s="52">
        <v>181</v>
      </c>
    </row>
    <row r="398" spans="2:8">
      <c r="B398" s="41" t="s">
        <v>507</v>
      </c>
      <c r="C398" s="42">
        <v>46535</v>
      </c>
      <c r="D398" s="43">
        <v>47.66</v>
      </c>
      <c r="E398" s="44">
        <v>67525</v>
      </c>
      <c r="F398" s="44">
        <v>32629</v>
      </c>
      <c r="G398" s="45">
        <v>34896</v>
      </c>
      <c r="H398" s="46">
        <v>1417</v>
      </c>
    </row>
    <row r="399" spans="2:8">
      <c r="B399" s="47" t="s">
        <v>508</v>
      </c>
      <c r="C399" s="48">
        <v>1744</v>
      </c>
      <c r="D399" s="49">
        <v>103.99</v>
      </c>
      <c r="E399" s="50">
        <v>14432</v>
      </c>
      <c r="F399" s="50">
        <v>7131</v>
      </c>
      <c r="G399" s="51">
        <v>7301</v>
      </c>
      <c r="H399" s="52">
        <v>139</v>
      </c>
    </row>
    <row r="400" spans="2:8">
      <c r="B400" s="41" t="s">
        <v>509</v>
      </c>
      <c r="C400" s="42">
        <v>49201</v>
      </c>
      <c r="D400" s="43">
        <v>31.9</v>
      </c>
      <c r="E400" s="44">
        <v>9882</v>
      </c>
      <c r="F400" s="44">
        <v>5008</v>
      </c>
      <c r="G400" s="45">
        <v>4874</v>
      </c>
      <c r="H400" s="46">
        <v>310</v>
      </c>
    </row>
    <row r="401" spans="2:8">
      <c r="B401" s="47" t="s">
        <v>510</v>
      </c>
      <c r="C401" s="48">
        <v>71254</v>
      </c>
      <c r="D401" s="49">
        <v>30.38</v>
      </c>
      <c r="E401" s="50">
        <v>24883</v>
      </c>
      <c r="F401" s="50">
        <v>12398</v>
      </c>
      <c r="G401" s="51">
        <v>12485</v>
      </c>
      <c r="H401" s="52">
        <v>819</v>
      </c>
    </row>
    <row r="402" spans="2:8">
      <c r="B402" s="41" t="s">
        <v>511</v>
      </c>
      <c r="C402" s="42">
        <v>4720</v>
      </c>
      <c r="D402" s="43">
        <v>91.74</v>
      </c>
      <c r="E402" s="44">
        <v>23829</v>
      </c>
      <c r="F402" s="44">
        <v>11739</v>
      </c>
      <c r="G402" s="45">
        <v>12090</v>
      </c>
      <c r="H402" s="46">
        <v>260</v>
      </c>
    </row>
    <row r="403" spans="2:8">
      <c r="B403" s="47" t="s">
        <v>512</v>
      </c>
      <c r="C403" s="48">
        <v>3253</v>
      </c>
      <c r="D403" s="49">
        <v>150.36000000000001</v>
      </c>
      <c r="E403" s="50">
        <v>9062</v>
      </c>
      <c r="F403" s="50">
        <v>4585</v>
      </c>
      <c r="G403" s="51">
        <v>4477</v>
      </c>
      <c r="H403" s="52">
        <v>60</v>
      </c>
    </row>
    <row r="404" spans="2:8">
      <c r="B404" s="41" t="s">
        <v>513</v>
      </c>
      <c r="C404" s="42">
        <v>3159</v>
      </c>
      <c r="D404" s="43">
        <v>15.79</v>
      </c>
      <c r="E404" s="44">
        <v>3194</v>
      </c>
      <c r="F404" s="44">
        <v>1536</v>
      </c>
      <c r="G404" s="45">
        <v>1658</v>
      </c>
      <c r="H404" s="46">
        <v>202</v>
      </c>
    </row>
    <row r="405" spans="2:8">
      <c r="B405" s="47" t="s">
        <v>514</v>
      </c>
      <c r="C405" s="48">
        <v>1809</v>
      </c>
      <c r="D405" s="49">
        <v>28.59</v>
      </c>
      <c r="E405" s="50">
        <v>6220</v>
      </c>
      <c r="F405" s="50">
        <v>3120</v>
      </c>
      <c r="G405" s="51">
        <v>3100</v>
      </c>
      <c r="H405" s="52">
        <v>218</v>
      </c>
    </row>
    <row r="406" spans="2:8">
      <c r="B406" s="41" t="s">
        <v>515</v>
      </c>
      <c r="C406" s="42">
        <v>19303</v>
      </c>
      <c r="D406" s="43">
        <v>60.58</v>
      </c>
      <c r="E406" s="44">
        <v>3009</v>
      </c>
      <c r="F406" s="44">
        <v>1474</v>
      </c>
      <c r="G406" s="45">
        <v>1535</v>
      </c>
      <c r="H406" s="46">
        <v>50</v>
      </c>
    </row>
    <row r="407" spans="2:8">
      <c r="B407" s="47" t="s">
        <v>516</v>
      </c>
      <c r="C407" s="48">
        <v>4880</v>
      </c>
      <c r="D407" s="49">
        <v>30.44</v>
      </c>
      <c r="E407" s="50">
        <v>2458</v>
      </c>
      <c r="F407" s="50">
        <v>1218</v>
      </c>
      <c r="G407" s="51">
        <v>1240</v>
      </c>
      <c r="H407" s="52">
        <v>81</v>
      </c>
    </row>
    <row r="408" spans="2:8">
      <c r="B408" s="41" t="s">
        <v>517</v>
      </c>
      <c r="C408" s="42">
        <v>78166</v>
      </c>
      <c r="D408" s="43">
        <v>104.67</v>
      </c>
      <c r="E408" s="44">
        <v>22526</v>
      </c>
      <c r="F408" s="44">
        <v>11371</v>
      </c>
      <c r="G408" s="45">
        <v>11155</v>
      </c>
      <c r="H408" s="46">
        <v>215</v>
      </c>
    </row>
    <row r="409" spans="2:8">
      <c r="B409" s="47" t="s">
        <v>518</v>
      </c>
      <c r="C409" s="48">
        <v>86609</v>
      </c>
      <c r="D409" s="49">
        <v>77.040000000000006</v>
      </c>
      <c r="E409" s="50">
        <v>20080</v>
      </c>
      <c r="F409" s="50">
        <v>10087</v>
      </c>
      <c r="G409" s="51">
        <v>9993</v>
      </c>
      <c r="H409" s="52">
        <v>261</v>
      </c>
    </row>
    <row r="410" spans="2:8">
      <c r="B410" s="41" t="s">
        <v>519</v>
      </c>
      <c r="C410" s="42">
        <v>73072</v>
      </c>
      <c r="D410" s="43">
        <v>39.82</v>
      </c>
      <c r="E410" s="44">
        <v>10682</v>
      </c>
      <c r="F410" s="44">
        <v>5390</v>
      </c>
      <c r="G410" s="45">
        <v>5292</v>
      </c>
      <c r="H410" s="46">
        <v>268</v>
      </c>
    </row>
    <row r="411" spans="2:8">
      <c r="B411" s="47" t="s">
        <v>520</v>
      </c>
      <c r="C411" s="48">
        <v>84405</v>
      </c>
      <c r="D411" s="49">
        <v>99.56</v>
      </c>
      <c r="E411" s="50">
        <v>14650</v>
      </c>
      <c r="F411" s="50">
        <v>7336</v>
      </c>
      <c r="G411" s="51">
        <v>7314</v>
      </c>
      <c r="H411" s="52">
        <v>147</v>
      </c>
    </row>
    <row r="412" spans="2:8">
      <c r="B412" s="41" t="s">
        <v>521</v>
      </c>
      <c r="C412" s="42">
        <v>41539</v>
      </c>
      <c r="D412" s="43">
        <v>85.49</v>
      </c>
      <c r="E412" s="44">
        <v>64335</v>
      </c>
      <c r="F412" s="44">
        <v>31942</v>
      </c>
      <c r="G412" s="45">
        <v>32393</v>
      </c>
      <c r="H412" s="46">
        <v>753</v>
      </c>
    </row>
    <row r="413" spans="2:8">
      <c r="B413" s="47" t="s">
        <v>522</v>
      </c>
      <c r="C413" s="48">
        <v>7774</v>
      </c>
      <c r="D413" s="49">
        <v>30.77</v>
      </c>
      <c r="E413" s="50">
        <v>5426</v>
      </c>
      <c r="F413" s="50">
        <v>2643</v>
      </c>
      <c r="G413" s="51">
        <v>2783</v>
      </c>
      <c r="H413" s="52">
        <v>176</v>
      </c>
    </row>
    <row r="414" spans="2:8">
      <c r="B414" s="41" t="s">
        <v>523</v>
      </c>
      <c r="C414" s="42">
        <v>72175</v>
      </c>
      <c r="D414" s="43">
        <v>44.91</v>
      </c>
      <c r="E414" s="44">
        <v>6006</v>
      </c>
      <c r="F414" s="44">
        <v>3024</v>
      </c>
      <c r="G414" s="45">
        <v>2982</v>
      </c>
      <c r="H414" s="46">
        <v>134</v>
      </c>
    </row>
    <row r="415" spans="2:8">
      <c r="B415" s="47" t="s">
        <v>524</v>
      </c>
      <c r="C415" s="48">
        <v>72280</v>
      </c>
      <c r="D415" s="49">
        <v>24.2</v>
      </c>
      <c r="E415" s="50">
        <v>8061</v>
      </c>
      <c r="F415" s="50">
        <v>3972</v>
      </c>
      <c r="G415" s="51">
        <v>4089</v>
      </c>
      <c r="H415" s="52">
        <v>333</v>
      </c>
    </row>
    <row r="416" spans="2:8">
      <c r="B416" s="41" t="s">
        <v>525</v>
      </c>
      <c r="C416" s="42">
        <v>46284</v>
      </c>
      <c r="D416" s="43">
        <v>171.2</v>
      </c>
      <c r="E416" s="44">
        <v>74736</v>
      </c>
      <c r="F416" s="44">
        <v>36219</v>
      </c>
      <c r="G416" s="45">
        <v>38517</v>
      </c>
      <c r="H416" s="46">
        <v>437</v>
      </c>
    </row>
    <row r="417" spans="2:8">
      <c r="B417" s="47" t="s">
        <v>526</v>
      </c>
      <c r="C417" s="48">
        <v>44135</v>
      </c>
      <c r="D417" s="49">
        <v>280.70999999999998</v>
      </c>
      <c r="E417" s="50">
        <v>587010</v>
      </c>
      <c r="F417" s="50">
        <v>288386</v>
      </c>
      <c r="G417" s="51">
        <v>298624</v>
      </c>
      <c r="H417" s="52">
        <v>2091</v>
      </c>
    </row>
    <row r="418" spans="2:8">
      <c r="B418" s="41" t="s">
        <v>527</v>
      </c>
      <c r="C418" s="42">
        <v>37127</v>
      </c>
      <c r="D418" s="43">
        <v>28.91</v>
      </c>
      <c r="E418" s="44">
        <v>4367</v>
      </c>
      <c r="F418" s="44">
        <v>2146</v>
      </c>
      <c r="G418" s="45">
        <v>2221</v>
      </c>
      <c r="H418" s="46">
        <v>151</v>
      </c>
    </row>
    <row r="419" spans="2:8">
      <c r="B419" s="47" t="s">
        <v>528</v>
      </c>
      <c r="C419" s="48">
        <v>3116</v>
      </c>
      <c r="D419" s="49">
        <v>143.91</v>
      </c>
      <c r="E419" s="50">
        <v>5538</v>
      </c>
      <c r="F419" s="50">
        <v>2800</v>
      </c>
      <c r="G419" s="51">
        <v>2738</v>
      </c>
      <c r="H419" s="52">
        <v>38</v>
      </c>
    </row>
    <row r="420" spans="2:8">
      <c r="B420" s="41" t="s">
        <v>529</v>
      </c>
      <c r="C420" s="42">
        <v>63303</v>
      </c>
      <c r="D420" s="43">
        <v>53.27</v>
      </c>
      <c r="E420" s="44">
        <v>42091</v>
      </c>
      <c r="F420" s="44">
        <v>20603</v>
      </c>
      <c r="G420" s="45">
        <v>21488</v>
      </c>
      <c r="H420" s="46">
        <v>790</v>
      </c>
    </row>
    <row r="421" spans="2:8">
      <c r="B421" s="47" t="s">
        <v>530</v>
      </c>
      <c r="C421" s="48">
        <v>48317</v>
      </c>
      <c r="D421" s="49">
        <v>106.6</v>
      </c>
      <c r="E421" s="50">
        <v>15542</v>
      </c>
      <c r="F421" s="50">
        <v>7720</v>
      </c>
      <c r="G421" s="51">
        <v>7822</v>
      </c>
      <c r="H421" s="52">
        <v>146</v>
      </c>
    </row>
    <row r="422" spans="2:8">
      <c r="B422" s="41" t="s">
        <v>531</v>
      </c>
      <c r="C422" s="42">
        <v>1067</v>
      </c>
      <c r="D422" s="43">
        <v>328.48</v>
      </c>
      <c r="E422" s="44">
        <v>554649</v>
      </c>
      <c r="F422" s="44">
        <v>276729</v>
      </c>
      <c r="G422" s="45">
        <v>277920</v>
      </c>
      <c r="H422" s="46">
        <v>1689</v>
      </c>
    </row>
    <row r="423" spans="2:8">
      <c r="B423" s="47" t="s">
        <v>532</v>
      </c>
      <c r="C423" s="48">
        <v>57489</v>
      </c>
      <c r="D423" s="49">
        <v>67.11</v>
      </c>
      <c r="E423" s="50">
        <v>11779</v>
      </c>
      <c r="F423" s="50">
        <v>5968</v>
      </c>
      <c r="G423" s="51">
        <v>5811</v>
      </c>
      <c r="H423" s="52">
        <v>176</v>
      </c>
    </row>
    <row r="424" spans="2:8">
      <c r="B424" s="41" t="s">
        <v>533</v>
      </c>
      <c r="C424" s="42">
        <v>37115</v>
      </c>
      <c r="D424" s="43">
        <v>95.64</v>
      </c>
      <c r="E424" s="44">
        <v>20466</v>
      </c>
      <c r="F424" s="44">
        <v>10030</v>
      </c>
      <c r="G424" s="45">
        <v>10436</v>
      </c>
      <c r="H424" s="46">
        <v>214</v>
      </c>
    </row>
    <row r="425" spans="2:8">
      <c r="B425" s="47" t="s">
        <v>534</v>
      </c>
      <c r="C425" s="48">
        <v>47051</v>
      </c>
      <c r="D425" s="49">
        <v>232.8</v>
      </c>
      <c r="E425" s="50">
        <v>498590</v>
      </c>
      <c r="F425" s="50">
        <v>246588</v>
      </c>
      <c r="G425" s="51">
        <v>252002</v>
      </c>
      <c r="H425" s="52">
        <v>2142</v>
      </c>
    </row>
    <row r="426" spans="2:8">
      <c r="B426" s="41" t="s">
        <v>535</v>
      </c>
      <c r="C426" s="42">
        <v>48249</v>
      </c>
      <c r="D426" s="43">
        <v>184.83</v>
      </c>
      <c r="E426" s="44">
        <v>46590</v>
      </c>
      <c r="F426" s="44">
        <v>22677</v>
      </c>
      <c r="G426" s="45">
        <v>23913</v>
      </c>
      <c r="H426" s="46">
        <v>252</v>
      </c>
    </row>
    <row r="427" spans="2:8">
      <c r="B427" s="47" t="s">
        <v>536</v>
      </c>
      <c r="C427" s="48">
        <v>52349</v>
      </c>
      <c r="D427" s="49">
        <v>85</v>
      </c>
      <c r="E427" s="50">
        <v>90733</v>
      </c>
      <c r="F427" s="50">
        <v>44903</v>
      </c>
      <c r="G427" s="51">
        <v>45830</v>
      </c>
      <c r="H427" s="52">
        <v>1067</v>
      </c>
    </row>
    <row r="428" spans="2:8">
      <c r="B428" s="41" t="s">
        <v>537</v>
      </c>
      <c r="C428" s="42">
        <v>40213</v>
      </c>
      <c r="D428" s="43">
        <v>217.41</v>
      </c>
      <c r="E428" s="44">
        <v>619294</v>
      </c>
      <c r="F428" s="44">
        <v>299315</v>
      </c>
      <c r="G428" s="45">
        <v>319979</v>
      </c>
      <c r="H428" s="46">
        <v>2849</v>
      </c>
    </row>
    <row r="429" spans="2:8">
      <c r="B429" s="47" t="s">
        <v>538</v>
      </c>
      <c r="C429" s="48">
        <v>99713</v>
      </c>
      <c r="D429" s="49">
        <v>40.74</v>
      </c>
      <c r="E429" s="50">
        <v>2609</v>
      </c>
      <c r="F429" s="50">
        <v>1305</v>
      </c>
      <c r="G429" s="51">
        <v>1304</v>
      </c>
      <c r="H429" s="52">
        <v>64</v>
      </c>
    </row>
    <row r="430" spans="2:8">
      <c r="B430" s="41" t="s">
        <v>539</v>
      </c>
      <c r="C430" s="42">
        <v>69412</v>
      </c>
      <c r="D430" s="43">
        <v>81.150000000000006</v>
      </c>
      <c r="E430" s="44">
        <v>14460</v>
      </c>
      <c r="F430" s="44">
        <v>6939</v>
      </c>
      <c r="G430" s="45">
        <v>7521</v>
      </c>
      <c r="H430" s="46">
        <v>178</v>
      </c>
    </row>
    <row r="431" spans="2:8">
      <c r="B431" s="47" t="s">
        <v>540</v>
      </c>
      <c r="C431" s="48">
        <v>91320</v>
      </c>
      <c r="D431" s="49">
        <v>49.95</v>
      </c>
      <c r="E431" s="50">
        <v>6971</v>
      </c>
      <c r="F431" s="50">
        <v>3460</v>
      </c>
      <c r="G431" s="51">
        <v>3511</v>
      </c>
      <c r="H431" s="52">
        <v>140</v>
      </c>
    </row>
    <row r="432" spans="2:8">
      <c r="B432" s="41" t="s">
        <v>541</v>
      </c>
      <c r="C432" s="42">
        <v>96106</v>
      </c>
      <c r="D432" s="43">
        <v>95.01</v>
      </c>
      <c r="E432" s="44">
        <v>7270</v>
      </c>
      <c r="F432" s="44">
        <v>3696</v>
      </c>
      <c r="G432" s="45">
        <v>3574</v>
      </c>
      <c r="H432" s="46">
        <v>77</v>
      </c>
    </row>
    <row r="433" spans="2:8">
      <c r="B433" s="47" t="s">
        <v>542</v>
      </c>
      <c r="C433" s="48">
        <v>73061</v>
      </c>
      <c r="D433" s="49">
        <v>26.26</v>
      </c>
      <c r="E433" s="50">
        <v>15535</v>
      </c>
      <c r="F433" s="50">
        <v>7750</v>
      </c>
      <c r="G433" s="51">
        <v>7785</v>
      </c>
      <c r="H433" s="52">
        <v>592</v>
      </c>
    </row>
    <row r="434" spans="2:8">
      <c r="B434" s="41" t="s">
        <v>543</v>
      </c>
      <c r="C434" s="42">
        <v>2730</v>
      </c>
      <c r="D434" s="43">
        <v>20.45</v>
      </c>
      <c r="E434" s="44">
        <v>11994</v>
      </c>
      <c r="F434" s="44">
        <v>5805</v>
      </c>
      <c r="G434" s="45">
        <v>6189</v>
      </c>
      <c r="H434" s="46">
        <v>587</v>
      </c>
    </row>
    <row r="435" spans="2:8">
      <c r="B435" s="47" t="s">
        <v>544</v>
      </c>
      <c r="C435" s="48">
        <v>85560</v>
      </c>
      <c r="D435" s="49">
        <v>40.840000000000003</v>
      </c>
      <c r="E435" s="50">
        <v>12239</v>
      </c>
      <c r="F435" s="50">
        <v>6002</v>
      </c>
      <c r="G435" s="51">
        <v>6237</v>
      </c>
      <c r="H435" s="52">
        <v>300</v>
      </c>
    </row>
    <row r="436" spans="2:8">
      <c r="B436" s="41" t="s">
        <v>545</v>
      </c>
      <c r="C436" s="42">
        <v>16225</v>
      </c>
      <c r="D436" s="43">
        <v>93.64</v>
      </c>
      <c r="E436" s="44">
        <v>40387</v>
      </c>
      <c r="F436" s="44">
        <v>19885</v>
      </c>
      <c r="G436" s="45">
        <v>20502</v>
      </c>
      <c r="H436" s="46">
        <v>431</v>
      </c>
    </row>
    <row r="437" spans="2:8">
      <c r="B437" s="47" t="s">
        <v>546</v>
      </c>
      <c r="C437" s="48">
        <v>6648</v>
      </c>
      <c r="D437" s="49">
        <v>35.97</v>
      </c>
      <c r="E437" s="50">
        <v>2399</v>
      </c>
      <c r="F437" s="50">
        <v>1256</v>
      </c>
      <c r="G437" s="51">
        <v>1143</v>
      </c>
      <c r="H437" s="52">
        <v>67</v>
      </c>
    </row>
    <row r="438" spans="2:8">
      <c r="B438" s="41" t="s">
        <v>547</v>
      </c>
      <c r="C438" s="42">
        <v>24340</v>
      </c>
      <c r="D438" s="43">
        <v>21.38</v>
      </c>
      <c r="E438" s="44">
        <v>21902</v>
      </c>
      <c r="F438" s="44">
        <v>10398</v>
      </c>
      <c r="G438" s="45">
        <v>11504</v>
      </c>
      <c r="H438" s="46">
        <v>1024</v>
      </c>
    </row>
    <row r="439" spans="2:8">
      <c r="B439" s="47" t="s">
        <v>548</v>
      </c>
      <c r="C439" s="48">
        <v>67480</v>
      </c>
      <c r="D439" s="49">
        <v>17.89</v>
      </c>
      <c r="E439" s="50">
        <v>6690</v>
      </c>
      <c r="F439" s="50">
        <v>3357</v>
      </c>
      <c r="G439" s="51">
        <v>3333</v>
      </c>
      <c r="H439" s="52">
        <v>374</v>
      </c>
    </row>
    <row r="440" spans="2:8">
      <c r="B440" s="41" t="s">
        <v>549</v>
      </c>
      <c r="C440" s="42">
        <v>39435</v>
      </c>
      <c r="D440" s="43">
        <v>29.33</v>
      </c>
      <c r="E440" s="44">
        <v>3269</v>
      </c>
      <c r="F440" s="44">
        <v>1600</v>
      </c>
      <c r="G440" s="45">
        <v>1669</v>
      </c>
      <c r="H440" s="46">
        <v>111</v>
      </c>
    </row>
    <row r="441" spans="2:8">
      <c r="B441" s="47" t="s">
        <v>550</v>
      </c>
      <c r="C441" s="48">
        <v>84307</v>
      </c>
      <c r="D441" s="49">
        <v>44.35</v>
      </c>
      <c r="E441" s="50">
        <v>13736</v>
      </c>
      <c r="F441" s="50">
        <v>6768</v>
      </c>
      <c r="G441" s="51">
        <v>6968</v>
      </c>
      <c r="H441" s="52">
        <v>310</v>
      </c>
    </row>
    <row r="442" spans="2:8">
      <c r="B442" s="41" t="s">
        <v>551</v>
      </c>
      <c r="C442" s="42">
        <v>17367</v>
      </c>
      <c r="D442" s="43">
        <v>88.22</v>
      </c>
      <c r="E442" s="44">
        <v>4695</v>
      </c>
      <c r="F442" s="44">
        <v>2269</v>
      </c>
      <c r="G442" s="45">
        <v>2426</v>
      </c>
      <c r="H442" s="46">
        <v>53</v>
      </c>
    </row>
    <row r="443" spans="2:8">
      <c r="B443" s="47" t="s">
        <v>552</v>
      </c>
      <c r="C443" s="48">
        <v>89584</v>
      </c>
      <c r="D443" s="49">
        <v>178.33</v>
      </c>
      <c r="E443" s="50">
        <v>26259</v>
      </c>
      <c r="F443" s="50">
        <v>13352</v>
      </c>
      <c r="G443" s="51">
        <v>12907</v>
      </c>
      <c r="H443" s="52">
        <v>147</v>
      </c>
    </row>
    <row r="444" spans="2:8">
      <c r="B444" s="41" t="s">
        <v>553</v>
      </c>
      <c r="C444" s="42">
        <v>9427</v>
      </c>
      <c r="D444" s="43">
        <v>15.89</v>
      </c>
      <c r="E444" s="44">
        <v>4761</v>
      </c>
      <c r="F444" s="44">
        <v>2283</v>
      </c>
      <c r="G444" s="45">
        <v>2478</v>
      </c>
      <c r="H444" s="46">
        <v>300</v>
      </c>
    </row>
    <row r="445" spans="2:8">
      <c r="B445" s="47" t="s">
        <v>554</v>
      </c>
      <c r="C445" s="48">
        <v>97246</v>
      </c>
      <c r="D445" s="49">
        <v>7.07</v>
      </c>
      <c r="E445" s="50">
        <v>3046</v>
      </c>
      <c r="F445" s="50">
        <v>1473</v>
      </c>
      <c r="G445" s="51">
        <v>1573</v>
      </c>
      <c r="H445" s="52">
        <v>431</v>
      </c>
    </row>
    <row r="446" spans="2:8">
      <c r="B446" s="41" t="s">
        <v>555</v>
      </c>
      <c r="C446" s="42">
        <v>8309</v>
      </c>
      <c r="D446" s="43">
        <v>112.23</v>
      </c>
      <c r="E446" s="44">
        <v>7370</v>
      </c>
      <c r="F446" s="44">
        <v>3612</v>
      </c>
      <c r="G446" s="45">
        <v>3758</v>
      </c>
      <c r="H446" s="46">
        <v>66</v>
      </c>
    </row>
    <row r="447" spans="2:8">
      <c r="B447" s="47" t="s">
        <v>556</v>
      </c>
      <c r="C447" s="48">
        <v>85072</v>
      </c>
      <c r="D447" s="49">
        <v>47.78</v>
      </c>
      <c r="E447" s="50">
        <v>13525</v>
      </c>
      <c r="F447" s="50">
        <v>6568</v>
      </c>
      <c r="G447" s="51">
        <v>6957</v>
      </c>
      <c r="H447" s="52">
        <v>283</v>
      </c>
    </row>
    <row r="448" spans="2:8">
      <c r="B448" s="41" t="s">
        <v>557</v>
      </c>
      <c r="C448" s="42">
        <v>4838</v>
      </c>
      <c r="D448" s="43">
        <v>46.84</v>
      </c>
      <c r="E448" s="44">
        <v>15583</v>
      </c>
      <c r="F448" s="44">
        <v>7489</v>
      </c>
      <c r="G448" s="45">
        <v>8094</v>
      </c>
      <c r="H448" s="46">
        <v>333</v>
      </c>
    </row>
    <row r="449" spans="2:8">
      <c r="B449" s="47" t="s">
        <v>558</v>
      </c>
      <c r="C449" s="48">
        <v>37574</v>
      </c>
      <c r="D449" s="49">
        <v>231.92</v>
      </c>
      <c r="E449" s="50">
        <v>30826</v>
      </c>
      <c r="F449" s="50">
        <v>15097</v>
      </c>
      <c r="G449" s="51">
        <v>15729</v>
      </c>
      <c r="H449" s="52">
        <v>133</v>
      </c>
    </row>
    <row r="450" spans="2:8">
      <c r="B450" s="41" t="s">
        <v>559</v>
      </c>
      <c r="C450" s="42">
        <v>99817</v>
      </c>
      <c r="D450" s="43">
        <v>104.17</v>
      </c>
      <c r="E450" s="44">
        <v>42370</v>
      </c>
      <c r="F450" s="44">
        <v>20874</v>
      </c>
      <c r="G450" s="45">
        <v>21496</v>
      </c>
      <c r="H450" s="46">
        <v>407</v>
      </c>
    </row>
    <row r="451" spans="2:8">
      <c r="B451" s="47" t="s">
        <v>560</v>
      </c>
      <c r="C451" s="48">
        <v>67304</v>
      </c>
      <c r="D451" s="49">
        <v>18.75</v>
      </c>
      <c r="E451" s="50">
        <v>9264</v>
      </c>
      <c r="F451" s="50">
        <v>4598</v>
      </c>
      <c r="G451" s="51">
        <v>4666</v>
      </c>
      <c r="H451" s="52">
        <v>494</v>
      </c>
    </row>
    <row r="452" spans="2:8">
      <c r="B452" s="41" t="s">
        <v>561</v>
      </c>
      <c r="C452" s="42">
        <v>7607</v>
      </c>
      <c r="D452" s="43">
        <v>24.67</v>
      </c>
      <c r="E452" s="44">
        <v>10885</v>
      </c>
      <c r="F452" s="44">
        <v>5321</v>
      </c>
      <c r="G452" s="45">
        <v>5564</v>
      </c>
      <c r="H452" s="46">
        <v>441</v>
      </c>
    </row>
    <row r="453" spans="2:8">
      <c r="B453" s="47" t="s">
        <v>562</v>
      </c>
      <c r="C453" s="48">
        <v>15890</v>
      </c>
      <c r="D453" s="49">
        <v>63.48</v>
      </c>
      <c r="E453" s="50">
        <v>24633</v>
      </c>
      <c r="F453" s="50">
        <v>11762</v>
      </c>
      <c r="G453" s="51">
        <v>12871</v>
      </c>
      <c r="H453" s="52">
        <v>388</v>
      </c>
    </row>
    <row r="454" spans="2:8">
      <c r="B454" s="41" t="s">
        <v>563</v>
      </c>
      <c r="C454" s="42">
        <v>98673</v>
      </c>
      <c r="D454" s="43">
        <v>52.68</v>
      </c>
      <c r="E454" s="44">
        <v>5617</v>
      </c>
      <c r="F454" s="44">
        <v>2851</v>
      </c>
      <c r="G454" s="45">
        <v>2766</v>
      </c>
      <c r="H454" s="46">
        <v>107</v>
      </c>
    </row>
    <row r="455" spans="2:8">
      <c r="B455" s="47" t="s">
        <v>564</v>
      </c>
      <c r="C455" s="48">
        <v>6295</v>
      </c>
      <c r="D455" s="49">
        <v>143.94</v>
      </c>
      <c r="E455" s="50">
        <v>23373</v>
      </c>
      <c r="F455" s="50">
        <v>11407</v>
      </c>
      <c r="G455" s="51">
        <v>11966</v>
      </c>
      <c r="H455" s="52">
        <v>162</v>
      </c>
    </row>
    <row r="456" spans="2:8">
      <c r="B456" s="41" t="s">
        <v>565</v>
      </c>
      <c r="C456" s="42">
        <v>73054</v>
      </c>
      <c r="D456" s="43">
        <v>16.41</v>
      </c>
      <c r="E456" s="44">
        <v>20885</v>
      </c>
      <c r="F456" s="44">
        <v>10327</v>
      </c>
      <c r="G456" s="45">
        <v>10558</v>
      </c>
      <c r="H456" s="46">
        <v>1273</v>
      </c>
    </row>
    <row r="457" spans="2:8">
      <c r="B457" s="47" t="s">
        <v>566</v>
      </c>
      <c r="C457" s="48">
        <v>91792</v>
      </c>
      <c r="D457" s="49">
        <v>31.25</v>
      </c>
      <c r="E457" s="50">
        <v>3820</v>
      </c>
      <c r="F457" s="50">
        <v>1887</v>
      </c>
      <c r="G457" s="51">
        <v>1933</v>
      </c>
      <c r="H457" s="52">
        <v>122</v>
      </c>
    </row>
    <row r="458" spans="2:8">
      <c r="B458" s="41" t="s">
        <v>567</v>
      </c>
      <c r="C458" s="42">
        <v>99755</v>
      </c>
      <c r="D458" s="43">
        <v>69.41</v>
      </c>
      <c r="E458" s="44">
        <v>5543</v>
      </c>
      <c r="F458" s="44">
        <v>2727</v>
      </c>
      <c r="G458" s="45">
        <v>2816</v>
      </c>
      <c r="H458" s="46">
        <v>80</v>
      </c>
    </row>
    <row r="459" spans="2:8">
      <c r="B459" s="47" t="s">
        <v>568</v>
      </c>
      <c r="C459" s="48">
        <v>73479</v>
      </c>
      <c r="D459" s="49">
        <v>127.38</v>
      </c>
      <c r="E459" s="50">
        <v>24549</v>
      </c>
      <c r="F459" s="50">
        <v>12380</v>
      </c>
      <c r="G459" s="51">
        <v>12169</v>
      </c>
      <c r="H459" s="52">
        <v>193</v>
      </c>
    </row>
    <row r="460" spans="2:8">
      <c r="B460" s="41" t="s">
        <v>569</v>
      </c>
      <c r="C460" s="42">
        <v>25335</v>
      </c>
      <c r="D460" s="43">
        <v>21.36</v>
      </c>
      <c r="E460" s="44">
        <v>49883</v>
      </c>
      <c r="F460" s="44">
        <v>24477</v>
      </c>
      <c r="G460" s="45">
        <v>25406</v>
      </c>
      <c r="H460" s="46">
        <v>2335</v>
      </c>
    </row>
    <row r="461" spans="2:8">
      <c r="B461" s="47" t="s">
        <v>570</v>
      </c>
      <c r="C461" s="48">
        <v>50189</v>
      </c>
      <c r="D461" s="49">
        <v>66.17</v>
      </c>
      <c r="E461" s="50">
        <v>21663</v>
      </c>
      <c r="F461" s="50">
        <v>10599</v>
      </c>
      <c r="G461" s="51">
        <v>11064</v>
      </c>
      <c r="H461" s="52">
        <v>327</v>
      </c>
    </row>
    <row r="462" spans="2:8">
      <c r="B462" s="41" t="s">
        <v>571</v>
      </c>
      <c r="C462" s="42">
        <v>26931</v>
      </c>
      <c r="D462" s="43">
        <v>115.19</v>
      </c>
      <c r="E462" s="44">
        <v>9105</v>
      </c>
      <c r="F462" s="44">
        <v>4654</v>
      </c>
      <c r="G462" s="45">
        <v>4451</v>
      </c>
      <c r="H462" s="46">
        <v>79</v>
      </c>
    </row>
    <row r="463" spans="2:8">
      <c r="B463" s="47" t="s">
        <v>572</v>
      </c>
      <c r="C463" s="48">
        <v>7985</v>
      </c>
      <c r="D463" s="49">
        <v>25.1</v>
      </c>
      <c r="E463" s="50">
        <v>3937</v>
      </c>
      <c r="F463" s="50">
        <v>1911</v>
      </c>
      <c r="G463" s="51">
        <v>2026</v>
      </c>
      <c r="H463" s="52">
        <v>157</v>
      </c>
    </row>
    <row r="464" spans="2:8">
      <c r="B464" s="41" t="s">
        <v>573</v>
      </c>
      <c r="C464" s="42">
        <v>4910</v>
      </c>
      <c r="D464" s="43">
        <v>40.58</v>
      </c>
      <c r="E464" s="44">
        <v>7856</v>
      </c>
      <c r="F464" s="44">
        <v>3830</v>
      </c>
      <c r="G464" s="45">
        <v>4026</v>
      </c>
      <c r="H464" s="46">
        <v>194</v>
      </c>
    </row>
    <row r="465" spans="2:8">
      <c r="B465" s="47" t="s">
        <v>574</v>
      </c>
      <c r="C465" s="48">
        <v>1920</v>
      </c>
      <c r="D465" s="49">
        <v>32.630000000000003</v>
      </c>
      <c r="E465" s="50">
        <v>2729</v>
      </c>
      <c r="F465" s="50">
        <v>1381</v>
      </c>
      <c r="G465" s="51">
        <v>1348</v>
      </c>
      <c r="H465" s="52">
        <v>84</v>
      </c>
    </row>
    <row r="466" spans="2:8">
      <c r="B466" s="41" t="s">
        <v>575</v>
      </c>
      <c r="C466" s="42">
        <v>9481</v>
      </c>
      <c r="D466" s="43">
        <v>45.74</v>
      </c>
      <c r="E466" s="44">
        <v>2871</v>
      </c>
      <c r="F466" s="44">
        <v>1428</v>
      </c>
      <c r="G466" s="45">
        <v>1443</v>
      </c>
      <c r="H466" s="46">
        <v>63</v>
      </c>
    </row>
    <row r="467" spans="2:8">
      <c r="B467" s="47" t="s">
        <v>576</v>
      </c>
      <c r="C467" s="48">
        <v>97483</v>
      </c>
      <c r="D467" s="49">
        <v>40.81</v>
      </c>
      <c r="E467" s="50">
        <v>5299</v>
      </c>
      <c r="F467" s="50">
        <v>2682</v>
      </c>
      <c r="G467" s="51">
        <v>2617</v>
      </c>
      <c r="H467" s="52">
        <v>130</v>
      </c>
    </row>
    <row r="468" spans="2:8">
      <c r="B468" s="41" t="s">
        <v>577</v>
      </c>
      <c r="C468" s="42">
        <v>65343</v>
      </c>
      <c r="D468" s="43">
        <v>46.77</v>
      </c>
      <c r="E468" s="44">
        <v>17077</v>
      </c>
      <c r="F468" s="44">
        <v>8292</v>
      </c>
      <c r="G468" s="45">
        <v>8785</v>
      </c>
      <c r="H468" s="46">
        <v>365</v>
      </c>
    </row>
    <row r="469" spans="2:8">
      <c r="B469" s="47" t="s">
        <v>578</v>
      </c>
      <c r="C469" s="48">
        <v>79215</v>
      </c>
      <c r="D469" s="49">
        <v>75.28</v>
      </c>
      <c r="E469" s="50">
        <v>7242</v>
      </c>
      <c r="F469" s="50">
        <v>3588</v>
      </c>
      <c r="G469" s="51">
        <v>3654</v>
      </c>
      <c r="H469" s="52">
        <v>96</v>
      </c>
    </row>
    <row r="470" spans="2:8">
      <c r="B470" s="41" t="s">
        <v>579</v>
      </c>
      <c r="C470" s="42">
        <v>31008</v>
      </c>
      <c r="D470" s="43">
        <v>47.81</v>
      </c>
      <c r="E470" s="44">
        <v>8939</v>
      </c>
      <c r="F470" s="44">
        <v>4400</v>
      </c>
      <c r="G470" s="45">
        <v>4539</v>
      </c>
      <c r="H470" s="46">
        <v>187</v>
      </c>
    </row>
    <row r="471" spans="2:8">
      <c r="B471" s="47" t="s">
        <v>580</v>
      </c>
      <c r="C471" s="48">
        <v>26721</v>
      </c>
      <c r="D471" s="49">
        <v>112.34</v>
      </c>
      <c r="E471" s="50">
        <v>50195</v>
      </c>
      <c r="F471" s="50">
        <v>25084</v>
      </c>
      <c r="G471" s="51">
        <v>25111</v>
      </c>
      <c r="H471" s="52">
        <v>447</v>
      </c>
    </row>
    <row r="472" spans="2:8">
      <c r="B472" s="41" t="s">
        <v>581</v>
      </c>
      <c r="C472" s="42">
        <v>56281</v>
      </c>
      <c r="D472" s="43">
        <v>8.0500000000000007</v>
      </c>
      <c r="E472" s="44">
        <v>4831</v>
      </c>
      <c r="F472" s="44">
        <v>2350</v>
      </c>
      <c r="G472" s="45">
        <v>2481</v>
      </c>
      <c r="H472" s="46">
        <v>600</v>
      </c>
    </row>
    <row r="473" spans="2:8">
      <c r="B473" s="47" t="s">
        <v>582</v>
      </c>
      <c r="C473" s="48">
        <v>79312</v>
      </c>
      <c r="D473" s="49">
        <v>33.78</v>
      </c>
      <c r="E473" s="50">
        <v>27882</v>
      </c>
      <c r="F473" s="50">
        <v>13502</v>
      </c>
      <c r="G473" s="51">
        <v>14380</v>
      </c>
      <c r="H473" s="52">
        <v>825</v>
      </c>
    </row>
    <row r="474" spans="2:8">
      <c r="B474" s="41" t="s">
        <v>583</v>
      </c>
      <c r="C474" s="42">
        <v>46446</v>
      </c>
      <c r="D474" s="43">
        <v>80.400000000000006</v>
      </c>
      <c r="E474" s="44">
        <v>30748</v>
      </c>
      <c r="F474" s="44">
        <v>15453</v>
      </c>
      <c r="G474" s="45">
        <v>15295</v>
      </c>
      <c r="H474" s="46">
        <v>382</v>
      </c>
    </row>
    <row r="475" spans="2:8">
      <c r="B475" s="47" t="s">
        <v>584</v>
      </c>
      <c r="C475" s="48">
        <v>48282</v>
      </c>
      <c r="D475" s="49">
        <v>72.06</v>
      </c>
      <c r="E475" s="50">
        <v>36012</v>
      </c>
      <c r="F475" s="50">
        <v>17821</v>
      </c>
      <c r="G475" s="51">
        <v>18191</v>
      </c>
      <c r="H475" s="52">
        <v>500</v>
      </c>
    </row>
    <row r="476" spans="2:8">
      <c r="B476" s="41" t="s">
        <v>585</v>
      </c>
      <c r="C476" s="42">
        <v>79346</v>
      </c>
      <c r="D476" s="43">
        <v>26.7</v>
      </c>
      <c r="E476" s="44">
        <v>9868</v>
      </c>
      <c r="F476" s="44">
        <v>4907</v>
      </c>
      <c r="G476" s="45">
        <v>4961</v>
      </c>
      <c r="H476" s="46">
        <v>370</v>
      </c>
    </row>
    <row r="477" spans="2:8">
      <c r="B477" s="47" t="s">
        <v>586</v>
      </c>
      <c r="C477" s="48">
        <v>78234</v>
      </c>
      <c r="D477" s="49">
        <v>70.56</v>
      </c>
      <c r="E477" s="50">
        <v>10796</v>
      </c>
      <c r="F477" s="50">
        <v>5390</v>
      </c>
      <c r="G477" s="51">
        <v>5406</v>
      </c>
      <c r="H477" s="52">
        <v>153</v>
      </c>
    </row>
    <row r="478" spans="2:8">
      <c r="B478" s="41" t="s">
        <v>587</v>
      </c>
      <c r="C478" s="42">
        <v>32130</v>
      </c>
      <c r="D478" s="43">
        <v>41.25</v>
      </c>
      <c r="E478" s="44">
        <v>20461</v>
      </c>
      <c r="F478" s="44">
        <v>10045</v>
      </c>
      <c r="G478" s="45">
        <v>10416</v>
      </c>
      <c r="H478" s="46">
        <v>496</v>
      </c>
    </row>
    <row r="479" spans="2:8">
      <c r="B479" s="47" t="s">
        <v>588</v>
      </c>
      <c r="C479" s="48">
        <v>58256</v>
      </c>
      <c r="D479" s="49">
        <v>57.77</v>
      </c>
      <c r="E479" s="50">
        <v>30075</v>
      </c>
      <c r="F479" s="50">
        <v>14657</v>
      </c>
      <c r="G479" s="51">
        <v>15418</v>
      </c>
      <c r="H479" s="52">
        <v>521</v>
      </c>
    </row>
    <row r="480" spans="2:8">
      <c r="B480" s="41" t="s">
        <v>589</v>
      </c>
      <c r="C480" s="42">
        <v>59320</v>
      </c>
      <c r="D480" s="43">
        <v>125.56</v>
      </c>
      <c r="E480" s="44">
        <v>19829</v>
      </c>
      <c r="F480" s="44">
        <v>9947</v>
      </c>
      <c r="G480" s="45">
        <v>9882</v>
      </c>
      <c r="H480" s="46">
        <v>158</v>
      </c>
    </row>
    <row r="481" spans="2:8">
      <c r="B481" s="47" t="s">
        <v>590</v>
      </c>
      <c r="C481" s="48">
        <v>69214</v>
      </c>
      <c r="D481" s="49">
        <v>5.7</v>
      </c>
      <c r="E481" s="50">
        <v>15177</v>
      </c>
      <c r="F481" s="50">
        <v>7483</v>
      </c>
      <c r="G481" s="51">
        <v>7694</v>
      </c>
      <c r="H481" s="52">
        <v>2663</v>
      </c>
    </row>
    <row r="482" spans="2:8">
      <c r="B482" s="41" t="s">
        <v>591</v>
      </c>
      <c r="C482" s="42">
        <v>75031</v>
      </c>
      <c r="D482" s="43">
        <v>88.58</v>
      </c>
      <c r="E482" s="44">
        <v>21819</v>
      </c>
      <c r="F482" s="44">
        <v>10932</v>
      </c>
      <c r="G482" s="45">
        <v>10887</v>
      </c>
      <c r="H482" s="46">
        <v>246</v>
      </c>
    </row>
    <row r="483" spans="2:8">
      <c r="B483" s="47" t="s">
        <v>592</v>
      </c>
      <c r="C483" s="48">
        <v>65817</v>
      </c>
      <c r="D483" s="49">
        <v>24.19</v>
      </c>
      <c r="E483" s="50">
        <v>13655</v>
      </c>
      <c r="F483" s="50">
        <v>6676</v>
      </c>
      <c r="G483" s="51">
        <v>6979</v>
      </c>
      <c r="H483" s="52">
        <v>564</v>
      </c>
    </row>
    <row r="484" spans="2:8">
      <c r="B484" s="41" t="s">
        <v>593</v>
      </c>
      <c r="C484" s="42">
        <v>64711</v>
      </c>
      <c r="D484" s="43">
        <v>61.52</v>
      </c>
      <c r="E484" s="44">
        <v>13666</v>
      </c>
      <c r="F484" s="44">
        <v>6603</v>
      </c>
      <c r="G484" s="45">
        <v>7063</v>
      </c>
      <c r="H484" s="46">
        <v>222</v>
      </c>
    </row>
    <row r="485" spans="2:8">
      <c r="B485" s="47" t="s">
        <v>593</v>
      </c>
      <c r="C485" s="48">
        <v>89155</v>
      </c>
      <c r="D485" s="49">
        <v>63.29</v>
      </c>
      <c r="E485" s="50">
        <v>13453</v>
      </c>
      <c r="F485" s="50">
        <v>6779</v>
      </c>
      <c r="G485" s="51">
        <v>6674</v>
      </c>
      <c r="H485" s="52">
        <v>213</v>
      </c>
    </row>
    <row r="486" spans="2:8">
      <c r="B486" s="41" t="s">
        <v>594</v>
      </c>
      <c r="C486" s="42">
        <v>92677</v>
      </c>
      <c r="D486" s="43">
        <v>67.56</v>
      </c>
      <c r="E486" s="44">
        <v>5085</v>
      </c>
      <c r="F486" s="44">
        <v>2520</v>
      </c>
      <c r="G486" s="45">
        <v>2565</v>
      </c>
      <c r="H486" s="46">
        <v>75</v>
      </c>
    </row>
    <row r="487" spans="2:8">
      <c r="B487" s="47" t="s">
        <v>595</v>
      </c>
      <c r="C487" s="48">
        <v>85435</v>
      </c>
      <c r="D487" s="49">
        <v>54.61</v>
      </c>
      <c r="E487" s="50">
        <v>36469</v>
      </c>
      <c r="F487" s="50">
        <v>17638</v>
      </c>
      <c r="G487" s="51">
        <v>18831</v>
      </c>
      <c r="H487" s="52">
        <v>668</v>
      </c>
    </row>
    <row r="488" spans="2:8">
      <c r="B488" s="41" t="s">
        <v>596</v>
      </c>
      <c r="C488" s="42">
        <v>50374</v>
      </c>
      <c r="D488" s="43">
        <v>119.89</v>
      </c>
      <c r="E488" s="44">
        <v>49801</v>
      </c>
      <c r="F488" s="44">
        <v>24234</v>
      </c>
      <c r="G488" s="45">
        <v>25567</v>
      </c>
      <c r="H488" s="46">
        <v>415</v>
      </c>
    </row>
    <row r="489" spans="2:8">
      <c r="B489" s="47" t="s">
        <v>597</v>
      </c>
      <c r="C489" s="48">
        <v>99084</v>
      </c>
      <c r="D489" s="49">
        <v>269.91000000000003</v>
      </c>
      <c r="E489" s="50">
        <v>213699</v>
      </c>
      <c r="F489" s="50">
        <v>103920</v>
      </c>
      <c r="G489" s="51">
        <v>109779</v>
      </c>
      <c r="H489" s="52">
        <v>792</v>
      </c>
    </row>
    <row r="490" spans="2:8">
      <c r="B490" s="41" t="s">
        <v>598</v>
      </c>
      <c r="C490" s="42">
        <v>41812</v>
      </c>
      <c r="D490" s="43">
        <v>117.34</v>
      </c>
      <c r="E490" s="44">
        <v>43364</v>
      </c>
      <c r="F490" s="44">
        <v>21229</v>
      </c>
      <c r="G490" s="45">
        <v>22135</v>
      </c>
      <c r="H490" s="46">
        <v>370</v>
      </c>
    </row>
    <row r="491" spans="2:8">
      <c r="B491" s="47" t="s">
        <v>599</v>
      </c>
      <c r="C491" s="48">
        <v>15537</v>
      </c>
      <c r="D491" s="49">
        <v>16.53</v>
      </c>
      <c r="E491" s="50">
        <v>11815</v>
      </c>
      <c r="F491" s="50">
        <v>5629</v>
      </c>
      <c r="G491" s="51">
        <v>6186</v>
      </c>
      <c r="H491" s="52">
        <v>715</v>
      </c>
    </row>
    <row r="492" spans="2:8">
      <c r="B492" s="41" t="s">
        <v>600</v>
      </c>
      <c r="C492" s="42">
        <v>40699</v>
      </c>
      <c r="D492" s="43">
        <v>26.88</v>
      </c>
      <c r="E492" s="44">
        <v>44384</v>
      </c>
      <c r="F492" s="44">
        <v>21401</v>
      </c>
      <c r="G492" s="45">
        <v>22983</v>
      </c>
      <c r="H492" s="46">
        <v>1651</v>
      </c>
    </row>
    <row r="493" spans="2:8">
      <c r="B493" s="47" t="s">
        <v>601</v>
      </c>
      <c r="C493" s="48">
        <v>91051</v>
      </c>
      <c r="D493" s="49">
        <v>76.959999999999994</v>
      </c>
      <c r="E493" s="50">
        <v>111962</v>
      </c>
      <c r="F493" s="50">
        <v>55864</v>
      </c>
      <c r="G493" s="51">
        <v>56098</v>
      </c>
      <c r="H493" s="52">
        <v>1455</v>
      </c>
    </row>
    <row r="494" spans="2:8">
      <c r="B494" s="41" t="s">
        <v>602</v>
      </c>
      <c r="C494" s="42">
        <v>63906</v>
      </c>
      <c r="D494" s="43">
        <v>16.309999999999999</v>
      </c>
      <c r="E494" s="44">
        <v>10227</v>
      </c>
      <c r="F494" s="44">
        <v>5067</v>
      </c>
      <c r="G494" s="45">
        <v>5160</v>
      </c>
      <c r="H494" s="46">
        <v>627</v>
      </c>
    </row>
    <row r="495" spans="2:8">
      <c r="B495" s="47" t="s">
        <v>603</v>
      </c>
      <c r="C495" s="48">
        <v>63526</v>
      </c>
      <c r="D495" s="49">
        <v>18.579999999999998</v>
      </c>
      <c r="E495" s="50">
        <v>14899</v>
      </c>
      <c r="F495" s="50">
        <v>7429</v>
      </c>
      <c r="G495" s="51">
        <v>7470</v>
      </c>
      <c r="H495" s="52">
        <v>802</v>
      </c>
    </row>
    <row r="496" spans="2:8">
      <c r="B496" s="41" t="s">
        <v>604</v>
      </c>
      <c r="C496" s="42">
        <v>59597</v>
      </c>
      <c r="D496" s="43">
        <v>89.41</v>
      </c>
      <c r="E496" s="44">
        <v>16045</v>
      </c>
      <c r="F496" s="44">
        <v>7884</v>
      </c>
      <c r="G496" s="45">
        <v>8161</v>
      </c>
      <c r="H496" s="46">
        <v>179</v>
      </c>
    </row>
    <row r="497" spans="2:8">
      <c r="B497" s="47" t="s">
        <v>605</v>
      </c>
      <c r="C497" s="48">
        <v>65760</v>
      </c>
      <c r="D497" s="49">
        <v>12.13</v>
      </c>
      <c r="E497" s="50">
        <v>21488</v>
      </c>
      <c r="F497" s="50">
        <v>10600</v>
      </c>
      <c r="G497" s="51">
        <v>10888</v>
      </c>
      <c r="H497" s="52">
        <v>1771</v>
      </c>
    </row>
    <row r="498" spans="2:8">
      <c r="B498" s="41" t="s">
        <v>606</v>
      </c>
      <c r="C498" s="42">
        <v>92676</v>
      </c>
      <c r="D498" s="43">
        <v>35.130000000000003</v>
      </c>
      <c r="E498" s="44">
        <v>4056</v>
      </c>
      <c r="F498" s="44">
        <v>1943</v>
      </c>
      <c r="G498" s="45">
        <v>2113</v>
      </c>
      <c r="H498" s="46">
        <v>115</v>
      </c>
    </row>
    <row r="499" spans="2:8">
      <c r="B499" s="47" t="s">
        <v>607</v>
      </c>
      <c r="C499" s="48">
        <v>37632</v>
      </c>
      <c r="D499" s="49">
        <v>23.92</v>
      </c>
      <c r="E499" s="50">
        <v>3490</v>
      </c>
      <c r="F499" s="50">
        <v>1753</v>
      </c>
      <c r="G499" s="51">
        <v>1737</v>
      </c>
      <c r="H499" s="52">
        <v>146</v>
      </c>
    </row>
    <row r="500" spans="2:8">
      <c r="B500" s="41" t="s">
        <v>81</v>
      </c>
      <c r="C500" s="42">
        <v>37269</v>
      </c>
      <c r="D500" s="43">
        <v>63.26</v>
      </c>
      <c r="E500" s="44">
        <v>19606</v>
      </c>
      <c r="F500" s="44">
        <v>9469</v>
      </c>
      <c r="G500" s="45">
        <v>10137</v>
      </c>
      <c r="H500" s="46">
        <v>310</v>
      </c>
    </row>
    <row r="501" spans="2:8">
      <c r="B501" s="47" t="s">
        <v>608</v>
      </c>
      <c r="C501" s="48">
        <v>52249</v>
      </c>
      <c r="D501" s="49">
        <v>75.75</v>
      </c>
      <c r="E501" s="50">
        <v>56385</v>
      </c>
      <c r="F501" s="50">
        <v>27590</v>
      </c>
      <c r="G501" s="51">
        <v>28795</v>
      </c>
      <c r="H501" s="52">
        <v>744</v>
      </c>
    </row>
    <row r="502" spans="2:8">
      <c r="B502" s="41" t="s">
        <v>609</v>
      </c>
      <c r="C502" s="42">
        <v>26427</v>
      </c>
      <c r="D502" s="43">
        <v>21.67</v>
      </c>
      <c r="E502" s="44">
        <v>7286</v>
      </c>
      <c r="F502" s="44">
        <v>3432</v>
      </c>
      <c r="G502" s="45">
        <v>3854</v>
      </c>
      <c r="H502" s="46">
        <v>336</v>
      </c>
    </row>
    <row r="503" spans="2:8">
      <c r="B503" s="47" t="s">
        <v>610</v>
      </c>
      <c r="C503" s="48">
        <v>32339</v>
      </c>
      <c r="D503" s="49">
        <v>84.21</v>
      </c>
      <c r="E503" s="50">
        <v>24685</v>
      </c>
      <c r="F503" s="50">
        <v>12044</v>
      </c>
      <c r="G503" s="51">
        <v>12641</v>
      </c>
      <c r="H503" s="52">
        <v>293</v>
      </c>
    </row>
    <row r="504" spans="2:8">
      <c r="B504" s="41" t="s">
        <v>24</v>
      </c>
      <c r="C504" s="42">
        <v>45127</v>
      </c>
      <c r="D504" s="43">
        <v>210.34</v>
      </c>
      <c r="E504" s="44">
        <v>583109</v>
      </c>
      <c r="F504" s="44">
        <v>283005</v>
      </c>
      <c r="G504" s="45">
        <v>300104</v>
      </c>
      <c r="H504" s="46">
        <v>2772</v>
      </c>
    </row>
    <row r="505" spans="2:8">
      <c r="B505" s="47" t="s">
        <v>611</v>
      </c>
      <c r="C505" s="48">
        <v>73728</v>
      </c>
      <c r="D505" s="49">
        <v>46.43</v>
      </c>
      <c r="E505" s="50">
        <v>93542</v>
      </c>
      <c r="F505" s="50">
        <v>46746</v>
      </c>
      <c r="G505" s="51">
        <v>46796</v>
      </c>
      <c r="H505" s="52">
        <v>2015</v>
      </c>
    </row>
    <row r="506" spans="2:8">
      <c r="B506" s="41" t="s">
        <v>612</v>
      </c>
      <c r="C506" s="42">
        <v>77955</v>
      </c>
      <c r="D506" s="43">
        <v>48.8</v>
      </c>
      <c r="E506" s="44">
        <v>13316</v>
      </c>
      <c r="F506" s="44">
        <v>6530</v>
      </c>
      <c r="G506" s="45">
        <v>6786</v>
      </c>
      <c r="H506" s="46">
        <v>273</v>
      </c>
    </row>
    <row r="507" spans="2:8">
      <c r="B507" s="47" t="s">
        <v>613</v>
      </c>
      <c r="C507" s="48">
        <v>76275</v>
      </c>
      <c r="D507" s="49">
        <v>56.75</v>
      </c>
      <c r="E507" s="50">
        <v>39339</v>
      </c>
      <c r="F507" s="50">
        <v>19186</v>
      </c>
      <c r="G507" s="51">
        <v>20153</v>
      </c>
      <c r="H507" s="52">
        <v>693</v>
      </c>
    </row>
    <row r="508" spans="2:8">
      <c r="B508" s="41" t="s">
        <v>614</v>
      </c>
      <c r="C508" s="42">
        <v>53879</v>
      </c>
      <c r="D508" s="43">
        <v>139.49</v>
      </c>
      <c r="E508" s="44">
        <v>57975</v>
      </c>
      <c r="F508" s="44">
        <v>28397</v>
      </c>
      <c r="G508" s="45">
        <v>29578</v>
      </c>
      <c r="H508" s="46">
        <v>416</v>
      </c>
    </row>
    <row r="509" spans="2:8">
      <c r="B509" s="47" t="s">
        <v>615</v>
      </c>
      <c r="C509" s="48">
        <v>23701</v>
      </c>
      <c r="D509" s="49">
        <v>41.39</v>
      </c>
      <c r="E509" s="50">
        <v>16971</v>
      </c>
      <c r="F509" s="50">
        <v>7984</v>
      </c>
      <c r="G509" s="51">
        <v>8987</v>
      </c>
      <c r="H509" s="52">
        <v>410</v>
      </c>
    </row>
    <row r="510" spans="2:8">
      <c r="B510" s="41" t="s">
        <v>616</v>
      </c>
      <c r="C510" s="42">
        <v>4895</v>
      </c>
      <c r="D510" s="43">
        <v>82.16</v>
      </c>
      <c r="E510" s="44">
        <v>6368</v>
      </c>
      <c r="F510" s="44">
        <v>3146</v>
      </c>
      <c r="G510" s="45">
        <v>3222</v>
      </c>
      <c r="H510" s="46">
        <v>78</v>
      </c>
    </row>
    <row r="511" spans="2:8">
      <c r="B511" s="47" t="s">
        <v>617</v>
      </c>
      <c r="C511" s="48">
        <v>14612</v>
      </c>
      <c r="D511" s="49">
        <v>43.25</v>
      </c>
      <c r="E511" s="50">
        <v>43844</v>
      </c>
      <c r="F511" s="50">
        <v>21549</v>
      </c>
      <c r="G511" s="51">
        <v>22295</v>
      </c>
      <c r="H511" s="52">
        <v>1014</v>
      </c>
    </row>
    <row r="512" spans="2:8">
      <c r="B512" s="41" t="s">
        <v>618</v>
      </c>
      <c r="C512" s="42">
        <v>6463</v>
      </c>
      <c r="D512" s="43">
        <v>102.97</v>
      </c>
      <c r="E512" s="44">
        <v>5274</v>
      </c>
      <c r="F512" s="44">
        <v>2678</v>
      </c>
      <c r="G512" s="45">
        <v>2596</v>
      </c>
      <c r="H512" s="46">
        <v>51</v>
      </c>
    </row>
    <row r="513" spans="2:8">
      <c r="B513" s="47" t="s">
        <v>619</v>
      </c>
      <c r="C513" s="48">
        <v>8223</v>
      </c>
      <c r="D513" s="49">
        <v>31.06</v>
      </c>
      <c r="E513" s="50">
        <v>8061</v>
      </c>
      <c r="F513" s="50">
        <v>3818</v>
      </c>
      <c r="G513" s="51">
        <v>4243</v>
      </c>
      <c r="H513" s="52">
        <v>260</v>
      </c>
    </row>
    <row r="514" spans="2:8">
      <c r="B514" s="41" t="s">
        <v>620</v>
      </c>
      <c r="C514" s="42">
        <v>23769</v>
      </c>
      <c r="D514" s="43">
        <v>185.5</v>
      </c>
      <c r="E514" s="44">
        <v>12592</v>
      </c>
      <c r="F514" s="44">
        <v>6183</v>
      </c>
      <c r="G514" s="45">
        <v>6409</v>
      </c>
      <c r="H514" s="46">
        <v>68</v>
      </c>
    </row>
    <row r="515" spans="2:8">
      <c r="B515" s="47" t="s">
        <v>621</v>
      </c>
      <c r="C515" s="48">
        <v>70734</v>
      </c>
      <c r="D515" s="49">
        <v>27.71</v>
      </c>
      <c r="E515" s="50">
        <v>45671</v>
      </c>
      <c r="F515" s="50">
        <v>22144</v>
      </c>
      <c r="G515" s="51">
        <v>23527</v>
      </c>
      <c r="H515" s="52">
        <v>1648</v>
      </c>
    </row>
    <row r="516" spans="2:8">
      <c r="B516" s="41" t="s">
        <v>622</v>
      </c>
      <c r="C516" s="42">
        <v>34587</v>
      </c>
      <c r="D516" s="43">
        <v>83.32</v>
      </c>
      <c r="E516" s="44">
        <v>10627</v>
      </c>
      <c r="F516" s="44">
        <v>5288</v>
      </c>
      <c r="G516" s="45">
        <v>5339</v>
      </c>
      <c r="H516" s="46">
        <v>128</v>
      </c>
    </row>
    <row r="517" spans="2:8">
      <c r="B517" s="47" t="s">
        <v>623</v>
      </c>
      <c r="C517" s="48">
        <v>91555</v>
      </c>
      <c r="D517" s="49">
        <v>137.21</v>
      </c>
      <c r="E517" s="50">
        <v>12452</v>
      </c>
      <c r="F517" s="50">
        <v>6263</v>
      </c>
      <c r="G517" s="51">
        <v>6189</v>
      </c>
      <c r="H517" s="52">
        <v>91</v>
      </c>
    </row>
    <row r="518" spans="2:8">
      <c r="B518" s="41" t="s">
        <v>624</v>
      </c>
      <c r="C518" s="42">
        <v>70794</v>
      </c>
      <c r="D518" s="43">
        <v>38.549999999999997</v>
      </c>
      <c r="E518" s="44">
        <v>45813</v>
      </c>
      <c r="F518" s="44">
        <v>22878</v>
      </c>
      <c r="G518" s="45">
        <v>22935</v>
      </c>
      <c r="H518" s="46">
        <v>1188</v>
      </c>
    </row>
    <row r="519" spans="2:8">
      <c r="B519" s="47" t="s">
        <v>625</v>
      </c>
      <c r="C519" s="48">
        <v>3238</v>
      </c>
      <c r="D519" s="49">
        <v>77.52</v>
      </c>
      <c r="E519" s="50">
        <v>16220</v>
      </c>
      <c r="F519" s="50">
        <v>7790</v>
      </c>
      <c r="G519" s="51">
        <v>8430</v>
      </c>
      <c r="H519" s="52">
        <v>209</v>
      </c>
    </row>
    <row r="520" spans="2:8">
      <c r="B520" s="41" t="s">
        <v>626</v>
      </c>
      <c r="C520" s="42">
        <v>97650</v>
      </c>
      <c r="D520" s="43">
        <v>46.34</v>
      </c>
      <c r="E520" s="44">
        <v>2248</v>
      </c>
      <c r="F520" s="44">
        <v>1144</v>
      </c>
      <c r="G520" s="45">
        <v>1104</v>
      </c>
      <c r="H520" s="46">
        <v>49</v>
      </c>
    </row>
    <row r="521" spans="2:8">
      <c r="B521" s="47" t="s">
        <v>627</v>
      </c>
      <c r="C521" s="48">
        <v>24937</v>
      </c>
      <c r="D521" s="49">
        <v>56.73</v>
      </c>
      <c r="E521" s="50">
        <v>89504</v>
      </c>
      <c r="F521" s="50">
        <v>44599</v>
      </c>
      <c r="G521" s="51">
        <v>44905</v>
      </c>
      <c r="H521" s="52">
        <v>1578</v>
      </c>
    </row>
    <row r="522" spans="2:8">
      <c r="B522" s="41" t="s">
        <v>628</v>
      </c>
      <c r="C522" s="42">
        <v>9557</v>
      </c>
      <c r="D522" s="43">
        <v>27.76</v>
      </c>
      <c r="E522" s="44">
        <v>10762</v>
      </c>
      <c r="F522" s="44">
        <v>5230</v>
      </c>
      <c r="G522" s="45">
        <v>5532</v>
      </c>
      <c r="H522" s="46">
        <v>388</v>
      </c>
    </row>
    <row r="523" spans="2:8">
      <c r="B523" s="47" t="s">
        <v>629</v>
      </c>
      <c r="C523" s="48">
        <v>65439</v>
      </c>
      <c r="D523" s="49">
        <v>22.99</v>
      </c>
      <c r="E523" s="50">
        <v>21572</v>
      </c>
      <c r="F523" s="50">
        <v>10512</v>
      </c>
      <c r="G523" s="51">
        <v>11060</v>
      </c>
      <c r="H523" s="52">
        <v>938</v>
      </c>
    </row>
    <row r="524" spans="2:8">
      <c r="B524" s="41" t="s">
        <v>630</v>
      </c>
      <c r="C524" s="42">
        <v>61197</v>
      </c>
      <c r="D524" s="43">
        <v>39.6</v>
      </c>
      <c r="E524" s="44">
        <v>8753</v>
      </c>
      <c r="F524" s="44">
        <v>4328</v>
      </c>
      <c r="G524" s="45">
        <v>4425</v>
      </c>
      <c r="H524" s="46">
        <v>221</v>
      </c>
    </row>
    <row r="525" spans="2:8">
      <c r="B525" s="47" t="s">
        <v>631</v>
      </c>
      <c r="C525" s="48">
        <v>91301</v>
      </c>
      <c r="D525" s="49">
        <v>44.44</v>
      </c>
      <c r="E525" s="50">
        <v>32171</v>
      </c>
      <c r="F525" s="50">
        <v>15596</v>
      </c>
      <c r="G525" s="51">
        <v>16575</v>
      </c>
      <c r="H525" s="52">
        <v>724</v>
      </c>
    </row>
    <row r="526" spans="2:8">
      <c r="B526" s="41" t="s">
        <v>632</v>
      </c>
      <c r="C526" s="42">
        <v>74670</v>
      </c>
      <c r="D526" s="43">
        <v>38.090000000000003</v>
      </c>
      <c r="E526" s="44">
        <v>5057</v>
      </c>
      <c r="F526" s="44">
        <v>2614</v>
      </c>
      <c r="G526" s="45">
        <v>2443</v>
      </c>
      <c r="H526" s="46">
        <v>133</v>
      </c>
    </row>
    <row r="527" spans="2:8">
      <c r="B527" s="47" t="s">
        <v>633</v>
      </c>
      <c r="C527" s="48">
        <v>3149</v>
      </c>
      <c r="D527" s="49">
        <v>110.7</v>
      </c>
      <c r="E527" s="50">
        <v>18164</v>
      </c>
      <c r="F527" s="50">
        <v>8840</v>
      </c>
      <c r="G527" s="51">
        <v>9324</v>
      </c>
      <c r="H527" s="52">
        <v>164</v>
      </c>
    </row>
    <row r="528" spans="2:8">
      <c r="B528" s="41" t="s">
        <v>634</v>
      </c>
      <c r="C528" s="42">
        <v>35110</v>
      </c>
      <c r="D528" s="43">
        <v>57.29</v>
      </c>
      <c r="E528" s="44">
        <v>2904</v>
      </c>
      <c r="F528" s="44">
        <v>1458</v>
      </c>
      <c r="G528" s="45">
        <v>1446</v>
      </c>
      <c r="H528" s="46">
        <v>51</v>
      </c>
    </row>
    <row r="529" spans="2:8">
      <c r="B529" s="47" t="s">
        <v>635</v>
      </c>
      <c r="C529" s="48">
        <v>35066</v>
      </c>
      <c r="D529" s="49">
        <v>124.86</v>
      </c>
      <c r="E529" s="50">
        <v>17808</v>
      </c>
      <c r="F529" s="50">
        <v>8897</v>
      </c>
      <c r="G529" s="51">
        <v>8911</v>
      </c>
      <c r="H529" s="52">
        <v>143</v>
      </c>
    </row>
    <row r="530" spans="2:8">
      <c r="B530" s="41" t="s">
        <v>636</v>
      </c>
      <c r="C530" s="42">
        <v>9669</v>
      </c>
      <c r="D530" s="43">
        <v>65.62</v>
      </c>
      <c r="E530" s="44">
        <v>14088</v>
      </c>
      <c r="F530" s="44">
        <v>6968</v>
      </c>
      <c r="G530" s="45">
        <v>7120</v>
      </c>
      <c r="H530" s="46">
        <v>215</v>
      </c>
    </row>
    <row r="531" spans="2:8">
      <c r="B531" s="47" t="s">
        <v>637</v>
      </c>
      <c r="C531" s="48">
        <v>67227</v>
      </c>
      <c r="D531" s="49">
        <v>43.88</v>
      </c>
      <c r="E531" s="50">
        <v>48561</v>
      </c>
      <c r="F531" s="50">
        <v>23489</v>
      </c>
      <c r="G531" s="51">
        <v>25072</v>
      </c>
      <c r="H531" s="52">
        <v>1107</v>
      </c>
    </row>
    <row r="532" spans="2:8">
      <c r="B532" s="41" t="s">
        <v>638</v>
      </c>
      <c r="C532" s="42">
        <v>15230</v>
      </c>
      <c r="D532" s="43">
        <v>147.85</v>
      </c>
      <c r="E532" s="44">
        <v>57873</v>
      </c>
      <c r="F532" s="44">
        <v>28023</v>
      </c>
      <c r="G532" s="45">
        <v>29850</v>
      </c>
      <c r="H532" s="46">
        <v>391</v>
      </c>
    </row>
    <row r="533" spans="2:8">
      <c r="B533" s="47" t="s">
        <v>639</v>
      </c>
      <c r="C533" s="48">
        <v>60311</v>
      </c>
      <c r="D533" s="49">
        <v>248.31</v>
      </c>
      <c r="E533" s="50">
        <v>753056</v>
      </c>
      <c r="F533" s="50">
        <v>371671</v>
      </c>
      <c r="G533" s="51">
        <v>381385</v>
      </c>
      <c r="H533" s="52">
        <v>3033</v>
      </c>
    </row>
    <row r="534" spans="2:8">
      <c r="B534" s="41" t="s">
        <v>640</v>
      </c>
      <c r="C534" s="42">
        <v>18461</v>
      </c>
      <c r="D534" s="43">
        <v>15.2</v>
      </c>
      <c r="E534" s="44">
        <v>1344</v>
      </c>
      <c r="F534" s="44">
        <v>650</v>
      </c>
      <c r="G534" s="45">
        <v>694</v>
      </c>
      <c r="H534" s="46">
        <v>88</v>
      </c>
    </row>
    <row r="535" spans="2:8">
      <c r="B535" s="47" t="s">
        <v>641</v>
      </c>
      <c r="C535" s="48">
        <v>9623</v>
      </c>
      <c r="D535" s="49">
        <v>58.99</v>
      </c>
      <c r="E535" s="50">
        <v>2829</v>
      </c>
      <c r="F535" s="50">
        <v>1428</v>
      </c>
      <c r="G535" s="51">
        <v>1401</v>
      </c>
      <c r="H535" s="52">
        <v>48</v>
      </c>
    </row>
    <row r="536" spans="2:8">
      <c r="B536" s="41" t="s">
        <v>642</v>
      </c>
      <c r="C536" s="42">
        <v>50226</v>
      </c>
      <c r="D536" s="43">
        <v>45.06</v>
      </c>
      <c r="E536" s="44">
        <v>52473</v>
      </c>
      <c r="F536" s="44">
        <v>25645</v>
      </c>
      <c r="G536" s="45">
        <v>26828</v>
      </c>
      <c r="H536" s="46">
        <v>1165</v>
      </c>
    </row>
    <row r="537" spans="2:8">
      <c r="B537" s="47" t="s">
        <v>643</v>
      </c>
      <c r="C537" s="48">
        <v>71691</v>
      </c>
      <c r="D537" s="49">
        <v>13.14</v>
      </c>
      <c r="E537" s="50">
        <v>15968</v>
      </c>
      <c r="F537" s="50">
        <v>7792</v>
      </c>
      <c r="G537" s="51">
        <v>8176</v>
      </c>
      <c r="H537" s="52">
        <v>1215</v>
      </c>
    </row>
    <row r="538" spans="2:8">
      <c r="B538" s="41" t="s">
        <v>644</v>
      </c>
      <c r="C538" s="42">
        <v>9599</v>
      </c>
      <c r="D538" s="43">
        <v>48.32</v>
      </c>
      <c r="E538" s="44">
        <v>40885</v>
      </c>
      <c r="F538" s="44">
        <v>20571</v>
      </c>
      <c r="G538" s="45">
        <v>20314</v>
      </c>
      <c r="H538" s="46">
        <v>846</v>
      </c>
    </row>
    <row r="539" spans="2:8">
      <c r="B539" s="47" t="s">
        <v>645</v>
      </c>
      <c r="C539" s="48">
        <v>79098</v>
      </c>
      <c r="D539" s="49">
        <v>153.04</v>
      </c>
      <c r="E539" s="50">
        <v>230241</v>
      </c>
      <c r="F539" s="50">
        <v>109829</v>
      </c>
      <c r="G539" s="51">
        <v>120412</v>
      </c>
      <c r="H539" s="52">
        <v>1504</v>
      </c>
    </row>
    <row r="540" spans="2:8">
      <c r="B540" s="41" t="s">
        <v>646</v>
      </c>
      <c r="C540" s="42">
        <v>83395</v>
      </c>
      <c r="D540" s="43">
        <v>14.81</v>
      </c>
      <c r="E540" s="44">
        <v>16939</v>
      </c>
      <c r="F540" s="44">
        <v>8264</v>
      </c>
      <c r="G540" s="45">
        <v>8675</v>
      </c>
      <c r="H540" s="46">
        <v>1144</v>
      </c>
    </row>
    <row r="541" spans="2:8">
      <c r="B541" s="47" t="s">
        <v>647</v>
      </c>
      <c r="C541" s="48">
        <v>67251</v>
      </c>
      <c r="D541" s="49">
        <v>13.59</v>
      </c>
      <c r="E541" s="50">
        <v>4916</v>
      </c>
      <c r="F541" s="50">
        <v>2356</v>
      </c>
      <c r="G541" s="51">
        <v>2560</v>
      </c>
      <c r="H541" s="52">
        <v>362</v>
      </c>
    </row>
    <row r="542" spans="2:8">
      <c r="B542" s="41" t="s">
        <v>648</v>
      </c>
      <c r="C542" s="42">
        <v>85350</v>
      </c>
      <c r="D542" s="43">
        <v>88.59</v>
      </c>
      <c r="E542" s="44">
        <v>48634</v>
      </c>
      <c r="F542" s="44">
        <v>24496</v>
      </c>
      <c r="G542" s="45">
        <v>24138</v>
      </c>
      <c r="H542" s="46">
        <v>549</v>
      </c>
    </row>
    <row r="543" spans="2:8">
      <c r="B543" s="47" t="s">
        <v>649</v>
      </c>
      <c r="C543" s="48">
        <v>1705</v>
      </c>
      <c r="D543" s="49">
        <v>40.450000000000003</v>
      </c>
      <c r="E543" s="50">
        <v>39562</v>
      </c>
      <c r="F543" s="50">
        <v>19269</v>
      </c>
      <c r="G543" s="51">
        <v>20293</v>
      </c>
      <c r="H543" s="52">
        <v>978</v>
      </c>
    </row>
    <row r="544" spans="2:8">
      <c r="B544" s="41" t="s">
        <v>650</v>
      </c>
      <c r="C544" s="42">
        <v>49832</v>
      </c>
      <c r="D544" s="43">
        <v>48.97</v>
      </c>
      <c r="E544" s="44">
        <v>5023</v>
      </c>
      <c r="F544" s="44">
        <v>2559</v>
      </c>
      <c r="G544" s="45">
        <v>2464</v>
      </c>
      <c r="H544" s="46">
        <v>103</v>
      </c>
    </row>
    <row r="545" spans="2:8">
      <c r="B545" s="47" t="s">
        <v>651</v>
      </c>
      <c r="C545" s="48">
        <v>57258</v>
      </c>
      <c r="D545" s="49">
        <v>54.6</v>
      </c>
      <c r="E545" s="50">
        <v>17739</v>
      </c>
      <c r="F545" s="50">
        <v>8791</v>
      </c>
      <c r="G545" s="51">
        <v>8948</v>
      </c>
      <c r="H545" s="52">
        <v>325</v>
      </c>
    </row>
    <row r="546" spans="2:8">
      <c r="B546" s="41" t="s">
        <v>651</v>
      </c>
      <c r="C546" s="42">
        <v>97896</v>
      </c>
      <c r="D546" s="43">
        <v>34.76</v>
      </c>
      <c r="E546" s="44">
        <v>3774</v>
      </c>
      <c r="F546" s="44">
        <v>1889</v>
      </c>
      <c r="G546" s="45">
        <v>1885</v>
      </c>
      <c r="H546" s="46">
        <v>109</v>
      </c>
    </row>
    <row r="547" spans="2:8">
      <c r="B547" s="47" t="s">
        <v>652</v>
      </c>
      <c r="C547" s="48">
        <v>72250</v>
      </c>
      <c r="D547" s="49">
        <v>87.54</v>
      </c>
      <c r="E547" s="50">
        <v>23442</v>
      </c>
      <c r="F547" s="50">
        <v>11420</v>
      </c>
      <c r="G547" s="51">
        <v>12022</v>
      </c>
      <c r="H547" s="52">
        <v>268</v>
      </c>
    </row>
    <row r="548" spans="2:8">
      <c r="B548" s="41" t="s">
        <v>653</v>
      </c>
      <c r="C548" s="42">
        <v>6632</v>
      </c>
      <c r="D548" s="43">
        <v>46.55</v>
      </c>
      <c r="E548" s="44">
        <v>4656</v>
      </c>
      <c r="F548" s="44">
        <v>2281</v>
      </c>
      <c r="G548" s="45">
        <v>2375</v>
      </c>
      <c r="H548" s="46">
        <v>100</v>
      </c>
    </row>
    <row r="549" spans="2:8">
      <c r="B549" s="47" t="s">
        <v>654</v>
      </c>
      <c r="C549" s="48">
        <v>92342</v>
      </c>
      <c r="D549" s="49">
        <v>80.56</v>
      </c>
      <c r="E549" s="50">
        <v>9013</v>
      </c>
      <c r="F549" s="50">
        <v>4637</v>
      </c>
      <c r="G549" s="51">
        <v>4376</v>
      </c>
      <c r="H549" s="52">
        <v>112</v>
      </c>
    </row>
    <row r="550" spans="2:8">
      <c r="B550" s="41" t="s">
        <v>655</v>
      </c>
      <c r="C550" s="42">
        <v>94078</v>
      </c>
      <c r="D550" s="43">
        <v>48.63</v>
      </c>
      <c r="E550" s="44">
        <v>7166</v>
      </c>
      <c r="F550" s="44">
        <v>3542</v>
      </c>
      <c r="G550" s="45">
        <v>3624</v>
      </c>
      <c r="H550" s="46">
        <v>147</v>
      </c>
    </row>
    <row r="551" spans="2:8">
      <c r="B551" s="47" t="s">
        <v>656</v>
      </c>
      <c r="C551" s="48">
        <v>78567</v>
      </c>
      <c r="D551" s="49">
        <v>22.47</v>
      </c>
      <c r="E551" s="50">
        <v>3174</v>
      </c>
      <c r="F551" s="50">
        <v>1590</v>
      </c>
      <c r="G551" s="51">
        <v>1584</v>
      </c>
      <c r="H551" s="52">
        <v>141</v>
      </c>
    </row>
    <row r="552" spans="2:8">
      <c r="B552" s="41" t="s">
        <v>657</v>
      </c>
      <c r="C552" s="42">
        <v>61169</v>
      </c>
      <c r="D552" s="43">
        <v>50.18</v>
      </c>
      <c r="E552" s="44">
        <v>29180</v>
      </c>
      <c r="F552" s="44">
        <v>14507</v>
      </c>
      <c r="G552" s="45">
        <v>14673</v>
      </c>
      <c r="H552" s="46">
        <v>582</v>
      </c>
    </row>
    <row r="553" spans="2:8">
      <c r="B553" s="47" t="s">
        <v>658</v>
      </c>
      <c r="C553" s="48">
        <v>86316</v>
      </c>
      <c r="D553" s="49">
        <v>81.25</v>
      </c>
      <c r="E553" s="50">
        <v>29810</v>
      </c>
      <c r="F553" s="50">
        <v>14637</v>
      </c>
      <c r="G553" s="51">
        <v>15173</v>
      </c>
      <c r="H553" s="52">
        <v>367</v>
      </c>
    </row>
    <row r="554" spans="2:8">
      <c r="B554" s="41" t="s">
        <v>659</v>
      </c>
      <c r="C554" s="42">
        <v>17098</v>
      </c>
      <c r="D554" s="43">
        <v>132.66999999999999</v>
      </c>
      <c r="E554" s="44">
        <v>6354</v>
      </c>
      <c r="F554" s="44">
        <v>3114</v>
      </c>
      <c r="G554" s="45">
        <v>3240</v>
      </c>
      <c r="H554" s="46">
        <v>48</v>
      </c>
    </row>
    <row r="555" spans="2:8">
      <c r="B555" s="47" t="s">
        <v>659</v>
      </c>
      <c r="C555" s="48">
        <v>15848</v>
      </c>
      <c r="D555" s="49">
        <v>174.23</v>
      </c>
      <c r="E555" s="50">
        <v>2957</v>
      </c>
      <c r="F555" s="50">
        <v>1498</v>
      </c>
      <c r="G555" s="51">
        <v>1459</v>
      </c>
      <c r="H555" s="52">
        <v>17</v>
      </c>
    </row>
    <row r="556" spans="2:8">
      <c r="B556" s="41" t="s">
        <v>660</v>
      </c>
      <c r="C556" s="42">
        <v>99894</v>
      </c>
      <c r="D556" s="43">
        <v>36.880000000000003</v>
      </c>
      <c r="E556" s="44">
        <v>7275</v>
      </c>
      <c r="F556" s="44">
        <v>3515</v>
      </c>
      <c r="G556" s="45">
        <v>3760</v>
      </c>
      <c r="H556" s="46">
        <v>197</v>
      </c>
    </row>
    <row r="557" spans="2:8">
      <c r="B557" s="47" t="s">
        <v>661</v>
      </c>
      <c r="C557" s="48">
        <v>61381</v>
      </c>
      <c r="D557" s="49">
        <v>30.13</v>
      </c>
      <c r="E557" s="50">
        <v>25194</v>
      </c>
      <c r="F557" s="50">
        <v>12434</v>
      </c>
      <c r="G557" s="51">
        <v>12760</v>
      </c>
      <c r="H557" s="52">
        <v>836</v>
      </c>
    </row>
    <row r="558" spans="2:8">
      <c r="B558" s="41" t="s">
        <v>662</v>
      </c>
      <c r="C558" s="42">
        <v>88045</v>
      </c>
      <c r="D558" s="43">
        <v>69.930000000000007</v>
      </c>
      <c r="E558" s="44">
        <v>60865</v>
      </c>
      <c r="F558" s="44">
        <v>30236</v>
      </c>
      <c r="G558" s="45">
        <v>30629</v>
      </c>
      <c r="H558" s="46">
        <v>870</v>
      </c>
    </row>
    <row r="559" spans="2:8">
      <c r="B559" s="47" t="s">
        <v>663</v>
      </c>
      <c r="C559" s="48">
        <v>25840</v>
      </c>
      <c r="D559" s="49">
        <v>4.0199999999999996</v>
      </c>
      <c r="E559" s="50">
        <v>2578</v>
      </c>
      <c r="F559" s="50">
        <v>1217</v>
      </c>
      <c r="G559" s="51">
        <v>1361</v>
      </c>
      <c r="H559" s="52">
        <v>641</v>
      </c>
    </row>
    <row r="560" spans="2:8">
      <c r="B560" s="41" t="s">
        <v>664</v>
      </c>
      <c r="C560" s="42">
        <v>66299</v>
      </c>
      <c r="D560" s="43">
        <v>8.99</v>
      </c>
      <c r="E560" s="44">
        <v>10133</v>
      </c>
      <c r="F560" s="44">
        <v>4949</v>
      </c>
      <c r="G560" s="45">
        <v>5184</v>
      </c>
      <c r="H560" s="46">
        <v>1127</v>
      </c>
    </row>
    <row r="561" spans="2:8">
      <c r="B561" s="47" t="s">
        <v>665</v>
      </c>
      <c r="C561" s="48">
        <v>14662</v>
      </c>
      <c r="D561" s="49">
        <v>84.01</v>
      </c>
      <c r="E561" s="50">
        <v>2538</v>
      </c>
      <c r="F561" s="50">
        <v>1284</v>
      </c>
      <c r="G561" s="51">
        <v>1254</v>
      </c>
      <c r="H561" s="52">
        <v>30</v>
      </c>
    </row>
    <row r="562" spans="2:8">
      <c r="B562" s="41" t="s">
        <v>666</v>
      </c>
      <c r="C562" s="42">
        <v>26169</v>
      </c>
      <c r="D562" s="43">
        <v>247.49</v>
      </c>
      <c r="E562" s="44">
        <v>22456</v>
      </c>
      <c r="F562" s="44">
        <v>11316</v>
      </c>
      <c r="G562" s="45">
        <v>11140</v>
      </c>
      <c r="H562" s="46">
        <v>91</v>
      </c>
    </row>
    <row r="563" spans="2:8">
      <c r="B563" s="47" t="s">
        <v>667</v>
      </c>
      <c r="C563" s="48">
        <v>34560</v>
      </c>
      <c r="D563" s="49">
        <v>88.81</v>
      </c>
      <c r="E563" s="50">
        <v>14744</v>
      </c>
      <c r="F563" s="50">
        <v>7220</v>
      </c>
      <c r="G563" s="51">
        <v>7524</v>
      </c>
      <c r="H563" s="52">
        <v>166</v>
      </c>
    </row>
    <row r="564" spans="2:8">
      <c r="B564" s="41" t="s">
        <v>668</v>
      </c>
      <c r="C564" s="42">
        <v>4654</v>
      </c>
      <c r="D564" s="43">
        <v>145.28</v>
      </c>
      <c r="E564" s="44">
        <v>12470</v>
      </c>
      <c r="F564" s="44">
        <v>6164</v>
      </c>
      <c r="G564" s="45">
        <v>6306</v>
      </c>
      <c r="H564" s="46">
        <v>86</v>
      </c>
    </row>
    <row r="565" spans="2:8">
      <c r="B565" s="47" t="s">
        <v>669</v>
      </c>
      <c r="C565" s="48">
        <v>58730</v>
      </c>
      <c r="D565" s="49">
        <v>56.23</v>
      </c>
      <c r="E565" s="50">
        <v>20766</v>
      </c>
      <c r="F565" s="50">
        <v>10181</v>
      </c>
      <c r="G565" s="51">
        <v>10585</v>
      </c>
      <c r="H565" s="52">
        <v>369</v>
      </c>
    </row>
    <row r="566" spans="2:8">
      <c r="B566" s="41" t="s">
        <v>670</v>
      </c>
      <c r="C566" s="42">
        <v>36037</v>
      </c>
      <c r="D566" s="43">
        <v>104.05</v>
      </c>
      <c r="E566" s="44">
        <v>68586</v>
      </c>
      <c r="F566" s="44">
        <v>33697</v>
      </c>
      <c r="G566" s="45">
        <v>34889</v>
      </c>
      <c r="H566" s="46">
        <v>659</v>
      </c>
    </row>
    <row r="567" spans="2:8">
      <c r="B567" s="47" t="s">
        <v>671</v>
      </c>
      <c r="C567" s="48">
        <v>49584</v>
      </c>
      <c r="D567" s="49">
        <v>78.650000000000006</v>
      </c>
      <c r="E567" s="50">
        <v>9439</v>
      </c>
      <c r="F567" s="50">
        <v>4647</v>
      </c>
      <c r="G567" s="51">
        <v>4792</v>
      </c>
      <c r="H567" s="52">
        <v>120</v>
      </c>
    </row>
    <row r="568" spans="2:8">
      <c r="B568" s="41" t="s">
        <v>672</v>
      </c>
      <c r="C568" s="42">
        <v>16798</v>
      </c>
      <c r="D568" s="43">
        <v>213.85</v>
      </c>
      <c r="E568" s="44">
        <v>5838</v>
      </c>
      <c r="F568" s="44">
        <v>2873</v>
      </c>
      <c r="G568" s="45">
        <v>2965</v>
      </c>
      <c r="H568" s="46">
        <v>27</v>
      </c>
    </row>
    <row r="569" spans="2:8">
      <c r="B569" s="47" t="s">
        <v>673</v>
      </c>
      <c r="C569" s="48">
        <v>82256</v>
      </c>
      <c r="D569" s="49">
        <v>32.520000000000003</v>
      </c>
      <c r="E569" s="50">
        <v>37677</v>
      </c>
      <c r="F569" s="50">
        <v>18522</v>
      </c>
      <c r="G569" s="51">
        <v>19155</v>
      </c>
      <c r="H569" s="52">
        <v>1159</v>
      </c>
    </row>
    <row r="570" spans="2:8">
      <c r="B570" s="41" t="s">
        <v>674</v>
      </c>
      <c r="C570" s="42">
        <v>15517</v>
      </c>
      <c r="D570" s="43">
        <v>70.67</v>
      </c>
      <c r="E570" s="44">
        <v>31941</v>
      </c>
      <c r="F570" s="44">
        <v>15723</v>
      </c>
      <c r="G570" s="45">
        <v>16218</v>
      </c>
      <c r="H570" s="46">
        <v>452</v>
      </c>
    </row>
    <row r="571" spans="2:8">
      <c r="B571" s="47" t="s">
        <v>675</v>
      </c>
      <c r="C571" s="48">
        <v>90744</v>
      </c>
      <c r="D571" s="49">
        <v>63.35</v>
      </c>
      <c r="E571" s="50">
        <v>127748</v>
      </c>
      <c r="F571" s="50">
        <v>62603</v>
      </c>
      <c r="G571" s="51">
        <v>65145</v>
      </c>
      <c r="H571" s="52">
        <v>2017</v>
      </c>
    </row>
    <row r="572" spans="2:8">
      <c r="B572" s="41" t="s">
        <v>676</v>
      </c>
      <c r="C572" s="42">
        <v>93437</v>
      </c>
      <c r="D572" s="43">
        <v>67.06</v>
      </c>
      <c r="E572" s="44">
        <v>9093</v>
      </c>
      <c r="F572" s="44">
        <v>4577</v>
      </c>
      <c r="G572" s="45">
        <v>4516</v>
      </c>
      <c r="H572" s="46">
        <v>136</v>
      </c>
    </row>
    <row r="573" spans="2:8">
      <c r="B573" s="47" t="s">
        <v>677</v>
      </c>
      <c r="C573" s="48">
        <v>78120</v>
      </c>
      <c r="D573" s="49">
        <v>82.57</v>
      </c>
      <c r="E573" s="50">
        <v>9091</v>
      </c>
      <c r="F573" s="50">
        <v>4755</v>
      </c>
      <c r="G573" s="51">
        <v>4336</v>
      </c>
      <c r="H573" s="52">
        <v>110</v>
      </c>
    </row>
    <row r="574" spans="2:8">
      <c r="B574" s="41" t="s">
        <v>678</v>
      </c>
      <c r="C574" s="42">
        <v>87629</v>
      </c>
      <c r="D574" s="43">
        <v>43.48</v>
      </c>
      <c r="E574" s="44">
        <v>15608</v>
      </c>
      <c r="F574" s="44">
        <v>7495</v>
      </c>
      <c r="G574" s="45">
        <v>8113</v>
      </c>
      <c r="H574" s="46">
        <v>359</v>
      </c>
    </row>
    <row r="575" spans="2:8">
      <c r="B575" s="47" t="s">
        <v>679</v>
      </c>
      <c r="C575" s="48">
        <v>19205</v>
      </c>
      <c r="D575" s="49">
        <v>47.76</v>
      </c>
      <c r="E575" s="50">
        <v>5530</v>
      </c>
      <c r="F575" s="50">
        <v>2710</v>
      </c>
      <c r="G575" s="51">
        <v>2820</v>
      </c>
      <c r="H575" s="52">
        <v>116</v>
      </c>
    </row>
    <row r="576" spans="2:8">
      <c r="B576" s="41" t="s">
        <v>680</v>
      </c>
      <c r="C576" s="42">
        <v>76571</v>
      </c>
      <c r="D576" s="43">
        <v>65.010000000000005</v>
      </c>
      <c r="E576" s="44">
        <v>29777</v>
      </c>
      <c r="F576" s="44">
        <v>14702</v>
      </c>
      <c r="G576" s="45">
        <v>15075</v>
      </c>
      <c r="H576" s="46">
        <v>458</v>
      </c>
    </row>
    <row r="577" spans="2:8">
      <c r="B577" s="47" t="s">
        <v>681</v>
      </c>
      <c r="C577" s="48">
        <v>74405</v>
      </c>
      <c r="D577" s="49">
        <v>62.59</v>
      </c>
      <c r="E577" s="50">
        <v>12080</v>
      </c>
      <c r="F577" s="50">
        <v>5932</v>
      </c>
      <c r="G577" s="51">
        <v>6148</v>
      </c>
      <c r="H577" s="52">
        <v>193</v>
      </c>
    </row>
    <row r="578" spans="2:8">
      <c r="B578" s="41" t="s">
        <v>682</v>
      </c>
      <c r="C578" s="42">
        <v>72501</v>
      </c>
      <c r="D578" s="43">
        <v>52.97</v>
      </c>
      <c r="E578" s="44">
        <v>6320</v>
      </c>
      <c r="F578" s="44">
        <v>3242</v>
      </c>
      <c r="G578" s="45">
        <v>3078</v>
      </c>
      <c r="H578" s="46">
        <v>119</v>
      </c>
    </row>
    <row r="579" spans="2:8">
      <c r="B579" s="47" t="s">
        <v>683</v>
      </c>
      <c r="C579" s="48">
        <v>30823</v>
      </c>
      <c r="D579" s="49">
        <v>79.489999999999995</v>
      </c>
      <c r="E579" s="50">
        <v>60754</v>
      </c>
      <c r="F579" s="50">
        <v>29613</v>
      </c>
      <c r="G579" s="51">
        <v>31141</v>
      </c>
      <c r="H579" s="52">
        <v>764</v>
      </c>
    </row>
    <row r="580" spans="2:8">
      <c r="B580" s="41" t="s">
        <v>684</v>
      </c>
      <c r="C580" s="42">
        <v>85748</v>
      </c>
      <c r="D580" s="43">
        <v>28.17</v>
      </c>
      <c r="E580" s="44">
        <v>17711</v>
      </c>
      <c r="F580" s="44">
        <v>9192</v>
      </c>
      <c r="G580" s="45">
        <v>8519</v>
      </c>
      <c r="H580" s="46">
        <v>629</v>
      </c>
    </row>
    <row r="581" spans="2:8">
      <c r="B581" s="47" t="s">
        <v>685</v>
      </c>
      <c r="C581" s="48">
        <v>39638</v>
      </c>
      <c r="D581" s="49">
        <v>632.54999999999995</v>
      </c>
      <c r="E581" s="50">
        <v>22402</v>
      </c>
      <c r="F581" s="50">
        <v>11183</v>
      </c>
      <c r="G581" s="51">
        <v>11219</v>
      </c>
      <c r="H581" s="52">
        <v>35</v>
      </c>
    </row>
    <row r="582" spans="2:8">
      <c r="B582" s="41" t="s">
        <v>686</v>
      </c>
      <c r="C582" s="42">
        <v>25836</v>
      </c>
      <c r="D582" s="43">
        <v>3.06</v>
      </c>
      <c r="E582" s="44">
        <v>2764</v>
      </c>
      <c r="F582" s="44">
        <v>1316</v>
      </c>
      <c r="G582" s="45">
        <v>1448</v>
      </c>
      <c r="H582" s="46">
        <v>903</v>
      </c>
    </row>
    <row r="583" spans="2:8">
      <c r="B583" s="47" t="s">
        <v>687</v>
      </c>
      <c r="C583" s="48">
        <v>16307</v>
      </c>
      <c r="D583" s="49">
        <v>61.88</v>
      </c>
      <c r="E583" s="50">
        <v>2550</v>
      </c>
      <c r="F583" s="50">
        <v>1237</v>
      </c>
      <c r="G583" s="51">
        <v>1313</v>
      </c>
      <c r="H583" s="52">
        <v>41</v>
      </c>
    </row>
    <row r="584" spans="2:8">
      <c r="B584" s="41" t="s">
        <v>688</v>
      </c>
      <c r="C584" s="42">
        <v>18574</v>
      </c>
      <c r="D584" s="43">
        <v>65.89</v>
      </c>
      <c r="E584" s="44">
        <v>2194</v>
      </c>
      <c r="F584" s="44">
        <v>1091</v>
      </c>
      <c r="G584" s="45">
        <v>1103</v>
      </c>
      <c r="H584" s="46">
        <v>33</v>
      </c>
    </row>
    <row r="585" spans="2:8">
      <c r="B585" s="47" t="s">
        <v>689</v>
      </c>
      <c r="C585" s="48">
        <v>55435</v>
      </c>
      <c r="D585" s="49">
        <v>13.99</v>
      </c>
      <c r="E585" s="50">
        <v>6827</v>
      </c>
      <c r="F585" s="50">
        <v>3311</v>
      </c>
      <c r="G585" s="51">
        <v>3516</v>
      </c>
      <c r="H585" s="52">
        <v>488</v>
      </c>
    </row>
    <row r="586" spans="2:8">
      <c r="B586" s="41" t="s">
        <v>690</v>
      </c>
      <c r="C586" s="42">
        <v>99189</v>
      </c>
      <c r="D586" s="43">
        <v>24.08</v>
      </c>
      <c r="E586" s="44">
        <v>2141</v>
      </c>
      <c r="F586" s="44">
        <v>1071</v>
      </c>
      <c r="G586" s="45">
        <v>1070</v>
      </c>
      <c r="H586" s="46">
        <v>89</v>
      </c>
    </row>
    <row r="587" spans="2:8">
      <c r="B587" s="47" t="s">
        <v>691</v>
      </c>
      <c r="C587" s="48">
        <v>63688</v>
      </c>
      <c r="D587" s="49">
        <v>75.239999999999995</v>
      </c>
      <c r="E587" s="50">
        <v>7342</v>
      </c>
      <c r="F587" s="50">
        <v>3713</v>
      </c>
      <c r="G587" s="51">
        <v>3629</v>
      </c>
      <c r="H587" s="52">
        <v>98</v>
      </c>
    </row>
    <row r="588" spans="2:8">
      <c r="B588" s="41" t="s">
        <v>692</v>
      </c>
      <c r="C588" s="42">
        <v>21502</v>
      </c>
      <c r="D588" s="43">
        <v>33.25</v>
      </c>
      <c r="E588" s="44">
        <v>30551</v>
      </c>
      <c r="F588" s="44">
        <v>14997</v>
      </c>
      <c r="G588" s="45">
        <v>15554</v>
      </c>
      <c r="H588" s="46">
        <v>919</v>
      </c>
    </row>
    <row r="589" spans="2:8">
      <c r="B589" s="47" t="s">
        <v>693</v>
      </c>
      <c r="C589" s="48">
        <v>27607</v>
      </c>
      <c r="D589" s="49">
        <v>356.56</v>
      </c>
      <c r="E589" s="50">
        <v>30866</v>
      </c>
      <c r="F589" s="50">
        <v>15061</v>
      </c>
      <c r="G589" s="51">
        <v>15805</v>
      </c>
      <c r="H589" s="52">
        <v>87</v>
      </c>
    </row>
    <row r="590" spans="2:8">
      <c r="B590" s="41" t="s">
        <v>694</v>
      </c>
      <c r="C590" s="42">
        <v>7926</v>
      </c>
      <c r="D590" s="43">
        <v>45.22</v>
      </c>
      <c r="E590" s="44">
        <v>2468</v>
      </c>
      <c r="F590" s="44">
        <v>1233</v>
      </c>
      <c r="G590" s="45">
        <v>1235</v>
      </c>
      <c r="H590" s="46">
        <v>55</v>
      </c>
    </row>
    <row r="591" spans="2:8">
      <c r="B591" s="47" t="s">
        <v>695</v>
      </c>
      <c r="C591" s="48">
        <v>95480</v>
      </c>
      <c r="D591" s="49">
        <v>50.32</v>
      </c>
      <c r="E591" s="50">
        <v>4332</v>
      </c>
      <c r="F591" s="50">
        <v>2101</v>
      </c>
      <c r="G591" s="51">
        <v>2231</v>
      </c>
      <c r="H591" s="52">
        <v>86</v>
      </c>
    </row>
    <row r="592" spans="2:8">
      <c r="B592" s="41" t="s">
        <v>696</v>
      </c>
      <c r="C592" s="42">
        <v>30989</v>
      </c>
      <c r="D592" s="43">
        <v>43.24</v>
      </c>
      <c r="E592" s="44">
        <v>14864</v>
      </c>
      <c r="F592" s="44">
        <v>7138</v>
      </c>
      <c r="G592" s="45">
        <v>7726</v>
      </c>
      <c r="H592" s="46">
        <v>344</v>
      </c>
    </row>
    <row r="593" spans="2:8">
      <c r="B593" s="47" t="s">
        <v>697</v>
      </c>
      <c r="C593" s="48">
        <v>52511</v>
      </c>
      <c r="D593" s="49">
        <v>83.16</v>
      </c>
      <c r="E593" s="50">
        <v>27214</v>
      </c>
      <c r="F593" s="50">
        <v>13609</v>
      </c>
      <c r="G593" s="51">
        <v>13605</v>
      </c>
      <c r="H593" s="52">
        <v>327</v>
      </c>
    </row>
    <row r="594" spans="2:8">
      <c r="B594" s="41" t="s">
        <v>698</v>
      </c>
      <c r="C594" s="42">
        <v>36419</v>
      </c>
      <c r="D594" s="43">
        <v>71.94</v>
      </c>
      <c r="E594" s="44">
        <v>4754</v>
      </c>
      <c r="F594" s="44">
        <v>2388</v>
      </c>
      <c r="G594" s="45">
        <v>2366</v>
      </c>
      <c r="H594" s="46">
        <v>66</v>
      </c>
    </row>
    <row r="595" spans="2:8">
      <c r="B595" s="47" t="s">
        <v>699</v>
      </c>
      <c r="C595" s="48">
        <v>94333</v>
      </c>
      <c r="D595" s="49">
        <v>99.69</v>
      </c>
      <c r="E595" s="50">
        <v>6860</v>
      </c>
      <c r="F595" s="50">
        <v>3505</v>
      </c>
      <c r="G595" s="51">
        <v>3355</v>
      </c>
      <c r="H595" s="52">
        <v>69</v>
      </c>
    </row>
    <row r="596" spans="2:8">
      <c r="B596" s="41" t="s">
        <v>700</v>
      </c>
      <c r="C596" s="42">
        <v>85290</v>
      </c>
      <c r="D596" s="43">
        <v>88.3</v>
      </c>
      <c r="E596" s="44">
        <v>11363</v>
      </c>
      <c r="F596" s="44">
        <v>5971</v>
      </c>
      <c r="G596" s="45">
        <v>5392</v>
      </c>
      <c r="H596" s="46">
        <v>129</v>
      </c>
    </row>
    <row r="597" spans="2:8">
      <c r="B597" s="47" t="s">
        <v>701</v>
      </c>
      <c r="C597" s="48">
        <v>65366</v>
      </c>
      <c r="D597" s="49">
        <v>40.340000000000003</v>
      </c>
      <c r="E597" s="50">
        <v>11704</v>
      </c>
      <c r="F597" s="50">
        <v>5702</v>
      </c>
      <c r="G597" s="51">
        <v>6002</v>
      </c>
      <c r="H597" s="52">
        <v>290</v>
      </c>
    </row>
    <row r="598" spans="2:8">
      <c r="B598" s="41" t="s">
        <v>702</v>
      </c>
      <c r="C598" s="42">
        <v>78187</v>
      </c>
      <c r="D598" s="43">
        <v>73.75</v>
      </c>
      <c r="E598" s="44">
        <v>6202</v>
      </c>
      <c r="F598" s="44">
        <v>3171</v>
      </c>
      <c r="G598" s="45">
        <v>3031</v>
      </c>
      <c r="H598" s="46">
        <v>84</v>
      </c>
    </row>
    <row r="599" spans="2:8">
      <c r="B599" s="47" t="s">
        <v>703</v>
      </c>
      <c r="C599" s="48">
        <v>73312</v>
      </c>
      <c r="D599" s="49">
        <v>75.83</v>
      </c>
      <c r="E599" s="50">
        <v>28122</v>
      </c>
      <c r="F599" s="50">
        <v>14118</v>
      </c>
      <c r="G599" s="51">
        <v>14004</v>
      </c>
      <c r="H599" s="52">
        <v>371</v>
      </c>
    </row>
    <row r="600" spans="2:8">
      <c r="B600" s="41" t="s">
        <v>704</v>
      </c>
      <c r="C600" s="42">
        <v>72351</v>
      </c>
      <c r="D600" s="43">
        <v>31.96</v>
      </c>
      <c r="E600" s="44">
        <v>5881</v>
      </c>
      <c r="F600" s="44">
        <v>2967</v>
      </c>
      <c r="G600" s="45">
        <v>2914</v>
      </c>
      <c r="H600" s="46">
        <v>184</v>
      </c>
    </row>
    <row r="601" spans="2:8">
      <c r="B601" s="47" t="s">
        <v>705</v>
      </c>
      <c r="C601" s="48">
        <v>4643</v>
      </c>
      <c r="D601" s="49">
        <v>54.71</v>
      </c>
      <c r="E601" s="50">
        <v>6888</v>
      </c>
      <c r="F601" s="50">
        <v>3375</v>
      </c>
      <c r="G601" s="51">
        <v>3513</v>
      </c>
      <c r="H601" s="52">
        <v>126</v>
      </c>
    </row>
    <row r="602" spans="2:8">
      <c r="B602" s="41" t="s">
        <v>706</v>
      </c>
      <c r="C602" s="42">
        <v>47608</v>
      </c>
      <c r="D602" s="43">
        <v>96.97</v>
      </c>
      <c r="E602" s="44">
        <v>33836</v>
      </c>
      <c r="F602" s="44">
        <v>16875</v>
      </c>
      <c r="G602" s="45">
        <v>16961</v>
      </c>
      <c r="H602" s="46">
        <v>349</v>
      </c>
    </row>
    <row r="603" spans="2:8">
      <c r="B603" s="47" t="s">
        <v>707</v>
      </c>
      <c r="C603" s="48">
        <v>63571</v>
      </c>
      <c r="D603" s="49">
        <v>45.15</v>
      </c>
      <c r="E603" s="50">
        <v>23073</v>
      </c>
      <c r="F603" s="50">
        <v>11241</v>
      </c>
      <c r="G603" s="51">
        <v>11832</v>
      </c>
      <c r="H603" s="52">
        <v>511</v>
      </c>
    </row>
    <row r="604" spans="2:8">
      <c r="B604" s="41" t="s">
        <v>708</v>
      </c>
      <c r="C604" s="42">
        <v>45879</v>
      </c>
      <c r="D604" s="43">
        <v>104.94</v>
      </c>
      <c r="E604" s="44">
        <v>260654</v>
      </c>
      <c r="F604" s="44">
        <v>129778</v>
      </c>
      <c r="G604" s="45">
        <v>130876</v>
      </c>
      <c r="H604" s="46">
        <v>2484</v>
      </c>
    </row>
    <row r="605" spans="2:8">
      <c r="B605" s="47" t="s">
        <v>709</v>
      </c>
      <c r="C605" s="48">
        <v>35285</v>
      </c>
      <c r="D605" s="49">
        <v>58.65</v>
      </c>
      <c r="E605" s="50">
        <v>3801</v>
      </c>
      <c r="F605" s="50">
        <v>1912</v>
      </c>
      <c r="G605" s="51">
        <v>1889</v>
      </c>
      <c r="H605" s="52">
        <v>65</v>
      </c>
    </row>
    <row r="606" spans="2:8">
      <c r="B606" s="41" t="s">
        <v>710</v>
      </c>
      <c r="C606" s="42">
        <v>97737</v>
      </c>
      <c r="D606" s="43">
        <v>75.06</v>
      </c>
      <c r="E606" s="44">
        <v>10119</v>
      </c>
      <c r="F606" s="44">
        <v>5053</v>
      </c>
      <c r="G606" s="45">
        <v>5066</v>
      </c>
      <c r="H606" s="46">
        <v>135</v>
      </c>
    </row>
    <row r="607" spans="2:8">
      <c r="B607" s="47" t="s">
        <v>711</v>
      </c>
      <c r="C607" s="48">
        <v>77723</v>
      </c>
      <c r="D607" s="49">
        <v>61.9</v>
      </c>
      <c r="E607" s="50">
        <v>11023</v>
      </c>
      <c r="F607" s="50">
        <v>5326</v>
      </c>
      <c r="G607" s="51">
        <v>5697</v>
      </c>
      <c r="H607" s="52">
        <v>178</v>
      </c>
    </row>
    <row r="608" spans="2:8">
      <c r="B608" s="41" t="s">
        <v>712</v>
      </c>
      <c r="C608" s="42">
        <v>39307</v>
      </c>
      <c r="D608" s="43">
        <v>230.74</v>
      </c>
      <c r="E608" s="44">
        <v>13985</v>
      </c>
      <c r="F608" s="44">
        <v>6930</v>
      </c>
      <c r="G608" s="45">
        <v>7055</v>
      </c>
      <c r="H608" s="46">
        <v>61</v>
      </c>
    </row>
    <row r="609" spans="2:8">
      <c r="B609" s="47" t="s">
        <v>713</v>
      </c>
      <c r="C609" s="48">
        <v>49124</v>
      </c>
      <c r="D609" s="49">
        <v>55.45</v>
      </c>
      <c r="E609" s="50">
        <v>31827</v>
      </c>
      <c r="F609" s="50">
        <v>15625</v>
      </c>
      <c r="G609" s="51">
        <v>16202</v>
      </c>
      <c r="H609" s="52">
        <v>574</v>
      </c>
    </row>
    <row r="610" spans="2:8">
      <c r="B610" s="41" t="s">
        <v>714</v>
      </c>
      <c r="C610" s="42">
        <v>7545</v>
      </c>
      <c r="D610" s="43">
        <v>152.18</v>
      </c>
      <c r="E610" s="44">
        <v>94152</v>
      </c>
      <c r="F610" s="44">
        <v>45517</v>
      </c>
      <c r="G610" s="45">
        <v>48635</v>
      </c>
      <c r="H610" s="46">
        <v>619</v>
      </c>
    </row>
    <row r="611" spans="2:8">
      <c r="B611" s="47" t="s">
        <v>715</v>
      </c>
      <c r="C611" s="48">
        <v>74582</v>
      </c>
      <c r="D611" s="49">
        <v>40.380000000000003</v>
      </c>
      <c r="E611" s="50">
        <v>4270</v>
      </c>
      <c r="F611" s="50">
        <v>2153</v>
      </c>
      <c r="G611" s="51">
        <v>2117</v>
      </c>
      <c r="H611" s="52">
        <v>106</v>
      </c>
    </row>
    <row r="612" spans="2:8">
      <c r="B612" s="41" t="s">
        <v>716</v>
      </c>
      <c r="C612" s="42">
        <v>6347</v>
      </c>
      <c r="D612" s="43">
        <v>102.31</v>
      </c>
      <c r="E612" s="44">
        <v>7110</v>
      </c>
      <c r="F612" s="44">
        <v>3529</v>
      </c>
      <c r="G612" s="45">
        <v>3581</v>
      </c>
      <c r="H612" s="46">
        <v>69</v>
      </c>
    </row>
    <row r="613" spans="2:8">
      <c r="B613" s="47" t="s">
        <v>717</v>
      </c>
      <c r="C613" s="48">
        <v>82538</v>
      </c>
      <c r="D613" s="49">
        <v>24.6</v>
      </c>
      <c r="E613" s="50">
        <v>25275</v>
      </c>
      <c r="F613" s="50">
        <v>12500</v>
      </c>
      <c r="G613" s="51">
        <v>12775</v>
      </c>
      <c r="H613" s="52">
        <v>1027</v>
      </c>
    </row>
    <row r="614" spans="2:8">
      <c r="B614" s="41" t="s">
        <v>718</v>
      </c>
      <c r="C614" s="42">
        <v>9326</v>
      </c>
      <c r="D614" s="43">
        <v>30.05</v>
      </c>
      <c r="E614" s="44">
        <v>4156</v>
      </c>
      <c r="F614" s="44">
        <v>2031</v>
      </c>
      <c r="G614" s="45">
        <v>2125</v>
      </c>
      <c r="H614" s="46">
        <v>138</v>
      </c>
    </row>
    <row r="615" spans="2:8">
      <c r="B615" s="47" t="s">
        <v>719</v>
      </c>
      <c r="C615" s="48">
        <v>70839</v>
      </c>
      <c r="D615" s="49">
        <v>17.010000000000002</v>
      </c>
      <c r="E615" s="50">
        <v>19745</v>
      </c>
      <c r="F615" s="50">
        <v>9665</v>
      </c>
      <c r="G615" s="51">
        <v>10080</v>
      </c>
      <c r="H615" s="52">
        <v>1161</v>
      </c>
    </row>
    <row r="616" spans="2:8">
      <c r="B616" s="41" t="s">
        <v>720</v>
      </c>
      <c r="C616" s="42">
        <v>82110</v>
      </c>
      <c r="D616" s="43">
        <v>21.6</v>
      </c>
      <c r="E616" s="44">
        <v>40389</v>
      </c>
      <c r="F616" s="44">
        <v>19551</v>
      </c>
      <c r="G616" s="45">
        <v>20838</v>
      </c>
      <c r="H616" s="46">
        <v>1870</v>
      </c>
    </row>
    <row r="617" spans="2:8">
      <c r="B617" s="47" t="s">
        <v>721</v>
      </c>
      <c r="C617" s="48">
        <v>76726</v>
      </c>
      <c r="D617" s="49">
        <v>21.68</v>
      </c>
      <c r="E617" s="50">
        <v>20779</v>
      </c>
      <c r="F617" s="50">
        <v>10458</v>
      </c>
      <c r="G617" s="51">
        <v>10321</v>
      </c>
      <c r="H617" s="52">
        <v>958</v>
      </c>
    </row>
    <row r="618" spans="2:8">
      <c r="B618" s="41" t="s">
        <v>722</v>
      </c>
      <c r="C618" s="42">
        <v>76593</v>
      </c>
      <c r="D618" s="43">
        <v>82.03</v>
      </c>
      <c r="E618" s="44">
        <v>14296</v>
      </c>
      <c r="F618" s="44">
        <v>7019</v>
      </c>
      <c r="G618" s="45">
        <v>7277</v>
      </c>
      <c r="H618" s="46">
        <v>174</v>
      </c>
    </row>
    <row r="619" spans="2:8">
      <c r="B619" s="47" t="s">
        <v>723</v>
      </c>
      <c r="C619" s="48">
        <v>64579</v>
      </c>
      <c r="D619" s="49">
        <v>40.11</v>
      </c>
      <c r="E619" s="50">
        <v>10423</v>
      </c>
      <c r="F619" s="50">
        <v>5141</v>
      </c>
      <c r="G619" s="51">
        <v>5282</v>
      </c>
      <c r="H619" s="52">
        <v>260</v>
      </c>
    </row>
    <row r="620" spans="2:8">
      <c r="B620" s="41" t="s">
        <v>724</v>
      </c>
      <c r="C620" s="42">
        <v>54568</v>
      </c>
      <c r="D620" s="43">
        <v>64.430000000000007</v>
      </c>
      <c r="E620" s="44">
        <v>7676</v>
      </c>
      <c r="F620" s="44">
        <v>3827</v>
      </c>
      <c r="G620" s="45">
        <v>3849</v>
      </c>
      <c r="H620" s="46">
        <v>119</v>
      </c>
    </row>
    <row r="621" spans="2:8">
      <c r="B621" s="47" t="s">
        <v>725</v>
      </c>
      <c r="C621" s="48">
        <v>97447</v>
      </c>
      <c r="D621" s="49">
        <v>18.39</v>
      </c>
      <c r="E621" s="50">
        <v>6889</v>
      </c>
      <c r="F621" s="50">
        <v>3345</v>
      </c>
      <c r="G621" s="51">
        <v>3544</v>
      </c>
      <c r="H621" s="52">
        <v>375</v>
      </c>
    </row>
    <row r="622" spans="2:8">
      <c r="B622" s="41" t="s">
        <v>726</v>
      </c>
      <c r="C622" s="42">
        <v>36129</v>
      </c>
      <c r="D622" s="43">
        <v>89.34</v>
      </c>
      <c r="E622" s="44">
        <v>5458</v>
      </c>
      <c r="F622" s="44">
        <v>2728</v>
      </c>
      <c r="G622" s="45">
        <v>2730</v>
      </c>
      <c r="H622" s="46">
        <v>61</v>
      </c>
    </row>
    <row r="623" spans="2:8">
      <c r="B623" s="47" t="s">
        <v>727</v>
      </c>
      <c r="C623" s="48">
        <v>86368</v>
      </c>
      <c r="D623" s="49">
        <v>34.01</v>
      </c>
      <c r="E623" s="50">
        <v>22473</v>
      </c>
      <c r="F623" s="50">
        <v>11203</v>
      </c>
      <c r="G623" s="51">
        <v>11270</v>
      </c>
      <c r="H623" s="52">
        <v>661</v>
      </c>
    </row>
    <row r="624" spans="2:8">
      <c r="B624" s="41" t="s">
        <v>728</v>
      </c>
      <c r="C624" s="42">
        <v>48712</v>
      </c>
      <c r="D624" s="43">
        <v>80.84</v>
      </c>
      <c r="E624" s="44">
        <v>17205</v>
      </c>
      <c r="F624" s="44">
        <v>8618</v>
      </c>
      <c r="G624" s="45">
        <v>8587</v>
      </c>
      <c r="H624" s="46">
        <v>213</v>
      </c>
    </row>
    <row r="625" spans="2:8">
      <c r="B625" s="47" t="s">
        <v>729</v>
      </c>
      <c r="C625" s="48">
        <v>59590</v>
      </c>
      <c r="D625" s="49">
        <v>97.89</v>
      </c>
      <c r="E625" s="50">
        <v>21343</v>
      </c>
      <c r="F625" s="50">
        <v>10604</v>
      </c>
      <c r="G625" s="51">
        <v>10739</v>
      </c>
      <c r="H625" s="52">
        <v>218</v>
      </c>
    </row>
    <row r="626" spans="2:8">
      <c r="B626" s="41" t="s">
        <v>730</v>
      </c>
      <c r="C626" s="42">
        <v>58285</v>
      </c>
      <c r="D626" s="43">
        <v>26.34</v>
      </c>
      <c r="E626" s="44">
        <v>30695</v>
      </c>
      <c r="F626" s="44">
        <v>14904</v>
      </c>
      <c r="G626" s="45">
        <v>15791</v>
      </c>
      <c r="H626" s="46">
        <v>1165</v>
      </c>
    </row>
    <row r="627" spans="2:8">
      <c r="B627" s="47" t="s">
        <v>731</v>
      </c>
      <c r="C627" s="48">
        <v>9468</v>
      </c>
      <c r="D627" s="49">
        <v>18.559999999999999</v>
      </c>
      <c r="E627" s="50">
        <v>3456</v>
      </c>
      <c r="F627" s="50">
        <v>1684</v>
      </c>
      <c r="G627" s="51">
        <v>1772</v>
      </c>
      <c r="H627" s="52">
        <v>186</v>
      </c>
    </row>
    <row r="628" spans="2:8">
      <c r="B628" s="41" t="s">
        <v>732</v>
      </c>
      <c r="C628" s="42">
        <v>89537</v>
      </c>
      <c r="D628" s="43">
        <v>44.07</v>
      </c>
      <c r="E628" s="44">
        <v>19666</v>
      </c>
      <c r="F628" s="44">
        <v>9813</v>
      </c>
      <c r="G628" s="45">
        <v>9853</v>
      </c>
      <c r="H628" s="46">
        <v>446</v>
      </c>
    </row>
    <row r="629" spans="2:8">
      <c r="B629" s="47" t="s">
        <v>733</v>
      </c>
      <c r="C629" s="48">
        <v>35390</v>
      </c>
      <c r="D629" s="49">
        <v>72.55</v>
      </c>
      <c r="E629" s="50">
        <v>88546</v>
      </c>
      <c r="F629" s="50">
        <v>43111</v>
      </c>
      <c r="G629" s="51">
        <v>45435</v>
      </c>
      <c r="H629" s="52">
        <v>1220</v>
      </c>
    </row>
    <row r="630" spans="2:8">
      <c r="B630" s="41" t="s">
        <v>734</v>
      </c>
      <c r="C630" s="42">
        <v>38518</v>
      </c>
      <c r="D630" s="43">
        <v>105.39</v>
      </c>
      <c r="E630" s="44">
        <v>42519</v>
      </c>
      <c r="F630" s="44">
        <v>20971</v>
      </c>
      <c r="G630" s="45">
        <v>21548</v>
      </c>
      <c r="H630" s="46">
        <v>403</v>
      </c>
    </row>
    <row r="631" spans="2:8">
      <c r="B631" s="47" t="s">
        <v>735</v>
      </c>
      <c r="C631" s="48">
        <v>65462</v>
      </c>
      <c r="D631" s="49">
        <v>13.94</v>
      </c>
      <c r="E631" s="50">
        <v>16807</v>
      </c>
      <c r="F631" s="50">
        <v>8299</v>
      </c>
      <c r="G631" s="51">
        <v>8508</v>
      </c>
      <c r="H631" s="52">
        <v>1206</v>
      </c>
    </row>
    <row r="632" spans="2:8">
      <c r="B632" s="41" t="s">
        <v>736</v>
      </c>
      <c r="C632" s="42">
        <v>45964</v>
      </c>
      <c r="D632" s="43">
        <v>35.97</v>
      </c>
      <c r="E632" s="44">
        <v>75687</v>
      </c>
      <c r="F632" s="44">
        <v>36833</v>
      </c>
      <c r="G632" s="45">
        <v>38854</v>
      </c>
      <c r="H632" s="46">
        <v>2104</v>
      </c>
    </row>
    <row r="633" spans="2:8">
      <c r="B633" s="47" t="s">
        <v>737</v>
      </c>
      <c r="C633" s="48">
        <v>35075</v>
      </c>
      <c r="D633" s="49">
        <v>72.28</v>
      </c>
      <c r="E633" s="50">
        <v>12262</v>
      </c>
      <c r="F633" s="50">
        <v>6095</v>
      </c>
      <c r="G633" s="51">
        <v>6167</v>
      </c>
      <c r="H633" s="52">
        <v>170</v>
      </c>
    </row>
    <row r="634" spans="2:8">
      <c r="B634" s="41" t="s">
        <v>738</v>
      </c>
      <c r="C634" s="42">
        <v>1768</v>
      </c>
      <c r="D634" s="43">
        <v>95.64</v>
      </c>
      <c r="E634" s="44">
        <v>6705</v>
      </c>
      <c r="F634" s="44">
        <v>3395</v>
      </c>
      <c r="G634" s="45">
        <v>3310</v>
      </c>
      <c r="H634" s="46">
        <v>70</v>
      </c>
    </row>
    <row r="635" spans="2:8">
      <c r="B635" s="47" t="s">
        <v>739</v>
      </c>
      <c r="C635" s="48">
        <v>8371</v>
      </c>
      <c r="D635" s="49">
        <v>51.62</v>
      </c>
      <c r="E635" s="50">
        <v>22440</v>
      </c>
      <c r="F635" s="50">
        <v>10979</v>
      </c>
      <c r="G635" s="51">
        <v>11461</v>
      </c>
      <c r="H635" s="52">
        <v>435</v>
      </c>
    </row>
    <row r="636" spans="2:8">
      <c r="B636" s="41" t="s">
        <v>740</v>
      </c>
      <c r="C636" s="42">
        <v>21509</v>
      </c>
      <c r="D636" s="43">
        <v>11.21</v>
      </c>
      <c r="E636" s="44">
        <v>18443</v>
      </c>
      <c r="F636" s="44">
        <v>9070</v>
      </c>
      <c r="G636" s="45">
        <v>9373</v>
      </c>
      <c r="H636" s="46">
        <v>1645</v>
      </c>
    </row>
    <row r="637" spans="2:8">
      <c r="B637" s="47" t="s">
        <v>741</v>
      </c>
      <c r="C637" s="48">
        <v>24960</v>
      </c>
      <c r="D637" s="49">
        <v>39.68</v>
      </c>
      <c r="E637" s="50">
        <v>6124</v>
      </c>
      <c r="F637" s="50">
        <v>2910</v>
      </c>
      <c r="G637" s="51">
        <v>3214</v>
      </c>
      <c r="H637" s="52">
        <v>154</v>
      </c>
    </row>
    <row r="638" spans="2:8">
      <c r="B638" s="41" t="s">
        <v>742</v>
      </c>
      <c r="C638" s="42">
        <v>25348</v>
      </c>
      <c r="D638" s="43">
        <v>22.75</v>
      </c>
      <c r="E638" s="44">
        <v>11069</v>
      </c>
      <c r="F638" s="44">
        <v>5366</v>
      </c>
      <c r="G638" s="45">
        <v>5703</v>
      </c>
      <c r="H638" s="46">
        <v>487</v>
      </c>
    </row>
    <row r="639" spans="2:8">
      <c r="B639" s="47" t="s">
        <v>743</v>
      </c>
      <c r="C639" s="48">
        <v>17179</v>
      </c>
      <c r="D639" s="49">
        <v>41.11</v>
      </c>
      <c r="E639" s="50">
        <v>2880</v>
      </c>
      <c r="F639" s="50">
        <v>1395</v>
      </c>
      <c r="G639" s="51">
        <v>1485</v>
      </c>
      <c r="H639" s="52">
        <v>70</v>
      </c>
    </row>
    <row r="640" spans="2:8">
      <c r="B640" s="41" t="s">
        <v>744</v>
      </c>
      <c r="C640" s="42">
        <v>47574</v>
      </c>
      <c r="D640" s="43">
        <v>115.43</v>
      </c>
      <c r="E640" s="44">
        <v>33825</v>
      </c>
      <c r="F640" s="44">
        <v>16891</v>
      </c>
      <c r="G640" s="45">
        <v>16934</v>
      </c>
      <c r="H640" s="46">
        <v>293</v>
      </c>
    </row>
    <row r="641" spans="2:8">
      <c r="B641" s="47" t="s">
        <v>745</v>
      </c>
      <c r="C641" s="48">
        <v>19399</v>
      </c>
      <c r="D641" s="49">
        <v>64.72</v>
      </c>
      <c r="E641" s="50">
        <v>3448</v>
      </c>
      <c r="F641" s="50">
        <v>1667</v>
      </c>
      <c r="G641" s="51">
        <v>1781</v>
      </c>
      <c r="H641" s="52">
        <v>53</v>
      </c>
    </row>
    <row r="642" spans="2:8">
      <c r="B642" s="41" t="s">
        <v>746</v>
      </c>
      <c r="C642" s="42">
        <v>95497</v>
      </c>
      <c r="D642" s="43">
        <v>23.24</v>
      </c>
      <c r="E642" s="44">
        <v>3487</v>
      </c>
      <c r="F642" s="44">
        <v>1706</v>
      </c>
      <c r="G642" s="45">
        <v>1781</v>
      </c>
      <c r="H642" s="46">
        <v>150</v>
      </c>
    </row>
    <row r="643" spans="2:8">
      <c r="B643" s="47" t="s">
        <v>747</v>
      </c>
      <c r="C643" s="48">
        <v>15938</v>
      </c>
      <c r="D643" s="49">
        <v>63.68</v>
      </c>
      <c r="E643" s="50">
        <v>2542</v>
      </c>
      <c r="F643" s="50">
        <v>1264</v>
      </c>
      <c r="G643" s="51">
        <v>1278</v>
      </c>
      <c r="H643" s="52">
        <v>40</v>
      </c>
    </row>
    <row r="644" spans="2:8">
      <c r="B644" s="41" t="s">
        <v>748</v>
      </c>
      <c r="C644" s="42">
        <v>39245</v>
      </c>
      <c r="D644" s="43">
        <v>159.99</v>
      </c>
      <c r="E644" s="44">
        <v>10543</v>
      </c>
      <c r="F644" s="44">
        <v>5164</v>
      </c>
      <c r="G644" s="45">
        <v>5379</v>
      </c>
      <c r="H644" s="46">
        <v>66</v>
      </c>
    </row>
    <row r="645" spans="2:8">
      <c r="B645" s="47" t="s">
        <v>749</v>
      </c>
      <c r="C645" s="48">
        <v>73033</v>
      </c>
      <c r="D645" s="49">
        <v>59.21</v>
      </c>
      <c r="E645" s="50">
        <v>57558</v>
      </c>
      <c r="F645" s="50">
        <v>28502</v>
      </c>
      <c r="G645" s="51">
        <v>29056</v>
      </c>
      <c r="H645" s="52">
        <v>972</v>
      </c>
    </row>
    <row r="646" spans="2:8">
      <c r="B646" s="41" t="s">
        <v>750</v>
      </c>
      <c r="C646" s="42">
        <v>2826</v>
      </c>
      <c r="D646" s="43">
        <v>67.52</v>
      </c>
      <c r="E646" s="44">
        <v>56324</v>
      </c>
      <c r="F646" s="44">
        <v>27177</v>
      </c>
      <c r="G646" s="45">
        <v>29147</v>
      </c>
      <c r="H646" s="46">
        <v>834</v>
      </c>
    </row>
    <row r="647" spans="2:8">
      <c r="B647" s="47" t="s">
        <v>751</v>
      </c>
      <c r="C647" s="48">
        <v>38640</v>
      </c>
      <c r="D647" s="49">
        <v>163.88</v>
      </c>
      <c r="E647" s="50">
        <v>50753</v>
      </c>
      <c r="F647" s="50">
        <v>24794</v>
      </c>
      <c r="G647" s="51">
        <v>25959</v>
      </c>
      <c r="H647" s="52">
        <v>310</v>
      </c>
    </row>
    <row r="648" spans="2:8">
      <c r="B648" s="41" t="s">
        <v>752</v>
      </c>
      <c r="C648" s="42">
        <v>4639</v>
      </c>
      <c r="D648" s="43">
        <v>14.07</v>
      </c>
      <c r="E648" s="44">
        <v>3398</v>
      </c>
      <c r="F648" s="44">
        <v>1644</v>
      </c>
      <c r="G648" s="45">
        <v>1754</v>
      </c>
      <c r="H648" s="46">
        <v>242</v>
      </c>
    </row>
    <row r="649" spans="2:8">
      <c r="B649" s="47" t="s">
        <v>753</v>
      </c>
      <c r="C649" s="48">
        <v>99867</v>
      </c>
      <c r="D649" s="49">
        <v>69.58</v>
      </c>
      <c r="E649" s="50">
        <v>45733</v>
      </c>
      <c r="F649" s="50">
        <v>22677</v>
      </c>
      <c r="G649" s="51">
        <v>23056</v>
      </c>
      <c r="H649" s="52">
        <v>657</v>
      </c>
    </row>
    <row r="650" spans="2:8">
      <c r="B650" s="41" t="s">
        <v>754</v>
      </c>
      <c r="C650" s="42">
        <v>37083</v>
      </c>
      <c r="D650" s="43">
        <v>116.93</v>
      </c>
      <c r="E650" s="44">
        <v>119801</v>
      </c>
      <c r="F650" s="44">
        <v>58326</v>
      </c>
      <c r="G650" s="45">
        <v>61475</v>
      </c>
      <c r="H650" s="46">
        <v>1025</v>
      </c>
    </row>
    <row r="651" spans="2:8">
      <c r="B651" s="47" t="s">
        <v>755</v>
      </c>
      <c r="C651" s="48">
        <v>19300</v>
      </c>
      <c r="D651" s="49">
        <v>72.27</v>
      </c>
      <c r="E651" s="50">
        <v>5633</v>
      </c>
      <c r="F651" s="50">
        <v>2805</v>
      </c>
      <c r="G651" s="51">
        <v>2828</v>
      </c>
      <c r="H651" s="52">
        <v>78</v>
      </c>
    </row>
    <row r="652" spans="2:8">
      <c r="B652" s="41" t="s">
        <v>756</v>
      </c>
      <c r="C652" s="42">
        <v>94475</v>
      </c>
      <c r="D652" s="43">
        <v>63.73</v>
      </c>
      <c r="E652" s="44">
        <v>8256</v>
      </c>
      <c r="F652" s="44">
        <v>4078</v>
      </c>
      <c r="G652" s="45">
        <v>4178</v>
      </c>
      <c r="H652" s="46">
        <v>130</v>
      </c>
    </row>
    <row r="653" spans="2:8">
      <c r="B653" s="47" t="s">
        <v>757</v>
      </c>
      <c r="C653" s="48">
        <v>91322</v>
      </c>
      <c r="D653" s="49">
        <v>37.83</v>
      </c>
      <c r="E653" s="50">
        <v>4106</v>
      </c>
      <c r="F653" s="50">
        <v>2099</v>
      </c>
      <c r="G653" s="51">
        <v>2007</v>
      </c>
      <c r="H653" s="52">
        <v>109</v>
      </c>
    </row>
    <row r="654" spans="2:8">
      <c r="B654" s="41" t="s">
        <v>758</v>
      </c>
      <c r="C654" s="42">
        <v>6773</v>
      </c>
      <c r="D654" s="43">
        <v>158.94</v>
      </c>
      <c r="E654" s="44">
        <v>11654</v>
      </c>
      <c r="F654" s="44">
        <v>5690</v>
      </c>
      <c r="G654" s="45">
        <v>5964</v>
      </c>
      <c r="H654" s="46">
        <v>73</v>
      </c>
    </row>
    <row r="655" spans="2:8">
      <c r="B655" s="47" t="s">
        <v>759</v>
      </c>
      <c r="C655" s="48">
        <v>98743</v>
      </c>
      <c r="D655" s="49">
        <v>36.42</v>
      </c>
      <c r="E655" s="50">
        <v>1963</v>
      </c>
      <c r="F655" s="50">
        <v>963</v>
      </c>
      <c r="G655" s="51">
        <v>1000</v>
      </c>
      <c r="H655" s="52">
        <v>54</v>
      </c>
    </row>
    <row r="656" spans="2:8">
      <c r="B656" s="41" t="s">
        <v>760</v>
      </c>
      <c r="C656" s="42">
        <v>92655</v>
      </c>
      <c r="D656" s="43">
        <v>216.21</v>
      </c>
      <c r="E656" s="44">
        <v>6363</v>
      </c>
      <c r="F656" s="44">
        <v>3116</v>
      </c>
      <c r="G656" s="45">
        <v>3247</v>
      </c>
      <c r="H656" s="46">
        <v>29</v>
      </c>
    </row>
    <row r="657" spans="2:8">
      <c r="B657" s="47" t="s">
        <v>761</v>
      </c>
      <c r="C657" s="48">
        <v>85567</v>
      </c>
      <c r="D657" s="49">
        <v>29.57</v>
      </c>
      <c r="E657" s="50">
        <v>13660</v>
      </c>
      <c r="F657" s="50">
        <v>6667</v>
      </c>
      <c r="G657" s="51">
        <v>6993</v>
      </c>
      <c r="H657" s="52">
        <v>462</v>
      </c>
    </row>
    <row r="658" spans="2:8">
      <c r="B658" s="41" t="s">
        <v>762</v>
      </c>
      <c r="C658" s="42">
        <v>16775</v>
      </c>
      <c r="D658" s="43">
        <v>121.68</v>
      </c>
      <c r="E658" s="44">
        <v>5871</v>
      </c>
      <c r="F658" s="44">
        <v>2921</v>
      </c>
      <c r="G658" s="45">
        <v>2950</v>
      </c>
      <c r="H658" s="46">
        <v>48</v>
      </c>
    </row>
    <row r="659" spans="2:8">
      <c r="B659" s="47" t="s">
        <v>763</v>
      </c>
      <c r="C659" s="48">
        <v>36323</v>
      </c>
      <c r="D659" s="49">
        <v>55.34</v>
      </c>
      <c r="E659" s="50">
        <v>2431</v>
      </c>
      <c r="F659" s="50">
        <v>1252</v>
      </c>
      <c r="G659" s="51">
        <v>1179</v>
      </c>
      <c r="H659" s="52">
        <v>44</v>
      </c>
    </row>
    <row r="660" spans="2:8">
      <c r="B660" s="41" t="s">
        <v>764</v>
      </c>
      <c r="C660" s="42">
        <v>34393</v>
      </c>
      <c r="D660" s="43">
        <v>49.84</v>
      </c>
      <c r="E660" s="44">
        <v>5745</v>
      </c>
      <c r="F660" s="44">
        <v>2836</v>
      </c>
      <c r="G660" s="45">
        <v>2909</v>
      </c>
      <c r="H660" s="46">
        <v>115</v>
      </c>
    </row>
    <row r="661" spans="2:8">
      <c r="B661" s="47" t="s">
        <v>765</v>
      </c>
      <c r="C661" s="48">
        <v>91171</v>
      </c>
      <c r="D661" s="49">
        <v>103.73</v>
      </c>
      <c r="E661" s="50">
        <v>7126</v>
      </c>
      <c r="F661" s="50">
        <v>3623</v>
      </c>
      <c r="G661" s="51">
        <v>3503</v>
      </c>
      <c r="H661" s="52">
        <v>69</v>
      </c>
    </row>
    <row r="662" spans="2:8">
      <c r="B662" s="41" t="s">
        <v>766</v>
      </c>
      <c r="C662" s="42">
        <v>17489</v>
      </c>
      <c r="D662" s="43">
        <v>50.81</v>
      </c>
      <c r="E662" s="44">
        <v>59382</v>
      </c>
      <c r="F662" s="44">
        <v>28451</v>
      </c>
      <c r="G662" s="45">
        <v>30931</v>
      </c>
      <c r="H662" s="46">
        <v>1169</v>
      </c>
    </row>
    <row r="663" spans="2:8">
      <c r="B663" s="47" t="s">
        <v>767</v>
      </c>
      <c r="C663" s="48">
        <v>7973</v>
      </c>
      <c r="D663" s="49">
        <v>76.44</v>
      </c>
      <c r="E663" s="50">
        <v>20103</v>
      </c>
      <c r="F663" s="50">
        <v>9676</v>
      </c>
      <c r="G663" s="51">
        <v>10427</v>
      </c>
      <c r="H663" s="52">
        <v>263</v>
      </c>
    </row>
    <row r="664" spans="2:8">
      <c r="B664" s="41" t="s">
        <v>768</v>
      </c>
      <c r="C664" s="42">
        <v>99718</v>
      </c>
      <c r="D664" s="43">
        <v>19.21</v>
      </c>
      <c r="E664" s="44">
        <v>3480</v>
      </c>
      <c r="F664" s="44">
        <v>1712</v>
      </c>
      <c r="G664" s="45">
        <v>1768</v>
      </c>
      <c r="H664" s="46">
        <v>181</v>
      </c>
    </row>
    <row r="665" spans="2:8">
      <c r="B665" s="47" t="s">
        <v>769</v>
      </c>
      <c r="C665" s="48">
        <v>48268</v>
      </c>
      <c r="D665" s="49">
        <v>140.26</v>
      </c>
      <c r="E665" s="50">
        <v>37692</v>
      </c>
      <c r="F665" s="50">
        <v>18584</v>
      </c>
      <c r="G665" s="51">
        <v>19108</v>
      </c>
      <c r="H665" s="52">
        <v>269</v>
      </c>
    </row>
    <row r="666" spans="2:8">
      <c r="B666" s="41" t="s">
        <v>770</v>
      </c>
      <c r="C666" s="42">
        <v>41515</v>
      </c>
      <c r="D666" s="43">
        <v>102.41</v>
      </c>
      <c r="E666" s="44">
        <v>63620</v>
      </c>
      <c r="F666" s="44">
        <v>30879</v>
      </c>
      <c r="G666" s="45">
        <v>32741</v>
      </c>
      <c r="H666" s="46">
        <v>621</v>
      </c>
    </row>
    <row r="667" spans="2:8">
      <c r="B667" s="47" t="s">
        <v>771</v>
      </c>
      <c r="C667" s="48">
        <v>23936</v>
      </c>
      <c r="D667" s="49">
        <v>52.38</v>
      </c>
      <c r="E667" s="50">
        <v>10354</v>
      </c>
      <c r="F667" s="50">
        <v>5046</v>
      </c>
      <c r="G667" s="51">
        <v>5308</v>
      </c>
      <c r="H667" s="52">
        <v>198</v>
      </c>
    </row>
    <row r="668" spans="2:8">
      <c r="B668" s="41" t="s">
        <v>772</v>
      </c>
      <c r="C668" s="42">
        <v>64347</v>
      </c>
      <c r="D668" s="43">
        <v>21.55</v>
      </c>
      <c r="E668" s="44">
        <v>27435</v>
      </c>
      <c r="F668" s="44">
        <v>13705</v>
      </c>
      <c r="G668" s="45">
        <v>13730</v>
      </c>
      <c r="H668" s="46">
        <v>1273</v>
      </c>
    </row>
    <row r="669" spans="2:8">
      <c r="B669" s="47" t="s">
        <v>773</v>
      </c>
      <c r="C669" s="48">
        <v>4668</v>
      </c>
      <c r="D669" s="49">
        <v>218.24</v>
      </c>
      <c r="E669" s="50">
        <v>28180</v>
      </c>
      <c r="F669" s="50">
        <v>13867</v>
      </c>
      <c r="G669" s="51">
        <v>14313</v>
      </c>
      <c r="H669" s="52">
        <v>129</v>
      </c>
    </row>
    <row r="670" spans="2:8">
      <c r="B670" s="41" t="s">
        <v>774</v>
      </c>
      <c r="C670" s="42">
        <v>18507</v>
      </c>
      <c r="D670" s="43">
        <v>50.51</v>
      </c>
      <c r="E670" s="44">
        <v>9572</v>
      </c>
      <c r="F670" s="44">
        <v>4510</v>
      </c>
      <c r="G670" s="45">
        <v>5062</v>
      </c>
      <c r="H670" s="46">
        <v>190</v>
      </c>
    </row>
    <row r="671" spans="2:8">
      <c r="B671" s="47" t="s">
        <v>775</v>
      </c>
      <c r="C671" s="48">
        <v>1609</v>
      </c>
      <c r="D671" s="49">
        <v>28.94</v>
      </c>
      <c r="E671" s="50">
        <v>7125</v>
      </c>
      <c r="F671" s="50">
        <v>3512</v>
      </c>
      <c r="G671" s="51">
        <v>3613</v>
      </c>
      <c r="H671" s="52">
        <v>246</v>
      </c>
    </row>
    <row r="672" spans="2:8">
      <c r="B672" s="41" t="s">
        <v>776</v>
      </c>
      <c r="C672" s="42">
        <v>4539</v>
      </c>
      <c r="D672" s="43">
        <v>70.17</v>
      </c>
      <c r="E672" s="44">
        <v>7550</v>
      </c>
      <c r="F672" s="44">
        <v>3616</v>
      </c>
      <c r="G672" s="45">
        <v>3934</v>
      </c>
      <c r="H672" s="46">
        <v>108</v>
      </c>
    </row>
    <row r="673" spans="2:8">
      <c r="B673" s="47" t="s">
        <v>777</v>
      </c>
      <c r="C673" s="48">
        <v>31028</v>
      </c>
      <c r="D673" s="49">
        <v>88.39</v>
      </c>
      <c r="E673" s="50">
        <v>10858</v>
      </c>
      <c r="F673" s="50">
        <v>5285</v>
      </c>
      <c r="G673" s="51">
        <v>5573</v>
      </c>
      <c r="H673" s="52">
        <v>123</v>
      </c>
    </row>
    <row r="674" spans="2:8">
      <c r="B674" s="41" t="s">
        <v>778</v>
      </c>
      <c r="C674" s="42">
        <v>48599</v>
      </c>
      <c r="D674" s="43">
        <v>78.819999999999993</v>
      </c>
      <c r="E674" s="44">
        <v>48072</v>
      </c>
      <c r="F674" s="44">
        <v>23993</v>
      </c>
      <c r="G674" s="45">
        <v>24079</v>
      </c>
      <c r="H674" s="46">
        <v>610</v>
      </c>
    </row>
    <row r="675" spans="2:8">
      <c r="B675" s="47" t="s">
        <v>779</v>
      </c>
      <c r="C675" s="48">
        <v>39397</v>
      </c>
      <c r="D675" s="49">
        <v>59.68</v>
      </c>
      <c r="E675" s="50">
        <v>3603</v>
      </c>
      <c r="F675" s="50">
        <v>1781</v>
      </c>
      <c r="G675" s="51">
        <v>1822</v>
      </c>
      <c r="H675" s="52">
        <v>60</v>
      </c>
    </row>
    <row r="676" spans="2:8">
      <c r="B676" s="41" t="s">
        <v>780</v>
      </c>
      <c r="C676" s="42">
        <v>37247</v>
      </c>
      <c r="D676" s="43">
        <v>37.590000000000003</v>
      </c>
      <c r="E676" s="44">
        <v>6402</v>
      </c>
      <c r="F676" s="44">
        <v>3152</v>
      </c>
      <c r="G676" s="45">
        <v>3250</v>
      </c>
      <c r="H676" s="46">
        <v>170</v>
      </c>
    </row>
    <row r="677" spans="2:8">
      <c r="B677" s="47" t="s">
        <v>781</v>
      </c>
      <c r="C677" s="48">
        <v>64401</v>
      </c>
      <c r="D677" s="49">
        <v>18.27</v>
      </c>
      <c r="E677" s="50">
        <v>4665</v>
      </c>
      <c r="F677" s="50">
        <v>2338</v>
      </c>
      <c r="G677" s="51">
        <v>2327</v>
      </c>
      <c r="H677" s="52">
        <v>255</v>
      </c>
    </row>
    <row r="678" spans="2:8">
      <c r="B678" s="41" t="s">
        <v>782</v>
      </c>
      <c r="C678" s="42">
        <v>71723</v>
      </c>
      <c r="D678" s="43">
        <v>25.51</v>
      </c>
      <c r="E678" s="44">
        <v>8512</v>
      </c>
      <c r="F678" s="44">
        <v>4295</v>
      </c>
      <c r="G678" s="45">
        <v>4217</v>
      </c>
      <c r="H678" s="46">
        <v>334</v>
      </c>
    </row>
    <row r="679" spans="2:8">
      <c r="B679" s="47" t="s">
        <v>783</v>
      </c>
      <c r="C679" s="48">
        <v>98701</v>
      </c>
      <c r="D679" s="49">
        <v>19.600000000000001</v>
      </c>
      <c r="E679" s="50">
        <v>2573</v>
      </c>
      <c r="F679" s="50">
        <v>1328</v>
      </c>
      <c r="G679" s="51">
        <v>1245</v>
      </c>
      <c r="H679" s="52">
        <v>131</v>
      </c>
    </row>
    <row r="680" spans="2:8">
      <c r="B680" s="41" t="s">
        <v>784</v>
      </c>
      <c r="C680" s="42">
        <v>99718</v>
      </c>
      <c r="D680" s="43">
        <v>63.34</v>
      </c>
      <c r="E680" s="44">
        <v>2325</v>
      </c>
      <c r="F680" s="44">
        <v>1171</v>
      </c>
      <c r="G680" s="45">
        <v>1154</v>
      </c>
      <c r="H680" s="46">
        <v>37</v>
      </c>
    </row>
    <row r="681" spans="2:8">
      <c r="B681" s="47" t="s">
        <v>785</v>
      </c>
      <c r="C681" s="48">
        <v>1558</v>
      </c>
      <c r="D681" s="49">
        <v>130.36000000000001</v>
      </c>
      <c r="E681" s="50">
        <v>18218</v>
      </c>
      <c r="F681" s="50">
        <v>8978</v>
      </c>
      <c r="G681" s="51">
        <v>9240</v>
      </c>
      <c r="H681" s="52">
        <v>140</v>
      </c>
    </row>
    <row r="682" spans="2:8">
      <c r="B682" s="41" t="s">
        <v>786</v>
      </c>
      <c r="C682" s="42">
        <v>64521</v>
      </c>
      <c r="D682" s="43">
        <v>54.47</v>
      </c>
      <c r="E682" s="44">
        <v>25302</v>
      </c>
      <c r="F682" s="44">
        <v>12534</v>
      </c>
      <c r="G682" s="45">
        <v>12768</v>
      </c>
      <c r="H682" s="46">
        <v>465</v>
      </c>
    </row>
    <row r="683" spans="2:8">
      <c r="B683" s="47" t="s">
        <v>787</v>
      </c>
      <c r="C683" s="48">
        <v>1983</v>
      </c>
      <c r="D683" s="49">
        <v>81.86</v>
      </c>
      <c r="E683" s="50">
        <v>8572</v>
      </c>
      <c r="F683" s="50">
        <v>4217</v>
      </c>
      <c r="G683" s="51">
        <v>4355</v>
      </c>
      <c r="H683" s="52">
        <v>105</v>
      </c>
    </row>
    <row r="684" spans="2:8">
      <c r="B684" s="41" t="s">
        <v>788</v>
      </c>
      <c r="C684" s="42">
        <v>1900</v>
      </c>
      <c r="D684" s="43">
        <v>40.94</v>
      </c>
      <c r="E684" s="44">
        <v>9510</v>
      </c>
      <c r="F684" s="44">
        <v>4675</v>
      </c>
      <c r="G684" s="45">
        <v>4835</v>
      </c>
      <c r="H684" s="46">
        <v>232</v>
      </c>
    </row>
    <row r="685" spans="2:8">
      <c r="B685" s="47" t="s">
        <v>789</v>
      </c>
      <c r="C685" s="48">
        <v>9603</v>
      </c>
      <c r="D685" s="49">
        <v>61.63</v>
      </c>
      <c r="E685" s="50">
        <v>5665</v>
      </c>
      <c r="F685" s="50">
        <v>2839</v>
      </c>
      <c r="G685" s="51">
        <v>2826</v>
      </c>
      <c r="H685" s="52">
        <v>92</v>
      </c>
    </row>
    <row r="686" spans="2:8">
      <c r="B686" s="41" t="s">
        <v>790</v>
      </c>
      <c r="C686" s="42">
        <v>64823</v>
      </c>
      <c r="D686" s="43">
        <v>86.84</v>
      </c>
      <c r="E686" s="44">
        <v>21162</v>
      </c>
      <c r="F686" s="44">
        <v>10552</v>
      </c>
      <c r="G686" s="45">
        <v>10610</v>
      </c>
      <c r="H686" s="46">
        <v>244</v>
      </c>
    </row>
    <row r="687" spans="2:8">
      <c r="B687" s="47" t="s">
        <v>791</v>
      </c>
      <c r="C687" s="48">
        <v>35305</v>
      </c>
      <c r="D687" s="49">
        <v>89.22</v>
      </c>
      <c r="E687" s="50">
        <v>13598</v>
      </c>
      <c r="F687" s="50">
        <v>6678</v>
      </c>
      <c r="G687" s="51">
        <v>6920</v>
      </c>
      <c r="H687" s="52">
        <v>152</v>
      </c>
    </row>
    <row r="688" spans="2:8">
      <c r="B688" s="41" t="s">
        <v>792</v>
      </c>
      <c r="C688" s="42">
        <v>8344</v>
      </c>
      <c r="D688" s="43">
        <v>22.25</v>
      </c>
      <c r="E688" s="44">
        <v>5898</v>
      </c>
      <c r="F688" s="44">
        <v>2916</v>
      </c>
      <c r="G688" s="45">
        <v>2982</v>
      </c>
      <c r="H688" s="46">
        <v>265</v>
      </c>
    </row>
    <row r="689" spans="2:8">
      <c r="B689" s="47" t="s">
        <v>793</v>
      </c>
      <c r="C689" s="48">
        <v>97947</v>
      </c>
      <c r="D689" s="49">
        <v>44.72</v>
      </c>
      <c r="E689" s="50">
        <v>3651</v>
      </c>
      <c r="F689" s="50">
        <v>1851</v>
      </c>
      <c r="G689" s="51">
        <v>1800</v>
      </c>
      <c r="H689" s="52">
        <v>82</v>
      </c>
    </row>
    <row r="690" spans="2:8">
      <c r="B690" s="41" t="s">
        <v>794</v>
      </c>
      <c r="C690" s="42">
        <v>67269</v>
      </c>
      <c r="D690" s="43">
        <v>18.09</v>
      </c>
      <c r="E690" s="44">
        <v>13422</v>
      </c>
      <c r="F690" s="44">
        <v>6577</v>
      </c>
      <c r="G690" s="45">
        <v>6845</v>
      </c>
      <c r="H690" s="46">
        <v>742</v>
      </c>
    </row>
    <row r="691" spans="2:8">
      <c r="B691" s="47" t="s">
        <v>795</v>
      </c>
      <c r="C691" s="48">
        <v>3172</v>
      </c>
      <c r="D691" s="49">
        <v>43.99</v>
      </c>
      <c r="E691" s="50">
        <v>16933</v>
      </c>
      <c r="F691" s="50">
        <v>8043</v>
      </c>
      <c r="G691" s="51">
        <v>8890</v>
      </c>
      <c r="H691" s="52">
        <v>385</v>
      </c>
    </row>
    <row r="692" spans="2:8">
      <c r="B692" s="41" t="s">
        <v>796</v>
      </c>
      <c r="C692" s="42">
        <v>34281</v>
      </c>
      <c r="D692" s="43">
        <v>46.49</v>
      </c>
      <c r="E692" s="44">
        <v>9657</v>
      </c>
      <c r="F692" s="44">
        <v>4797</v>
      </c>
      <c r="G692" s="45">
        <v>4860</v>
      </c>
      <c r="H692" s="46">
        <v>208</v>
      </c>
    </row>
    <row r="693" spans="2:8">
      <c r="B693" s="47" t="s">
        <v>797</v>
      </c>
      <c r="C693" s="48">
        <v>74363</v>
      </c>
      <c r="D693" s="49">
        <v>16.27</v>
      </c>
      <c r="E693" s="50">
        <v>6353</v>
      </c>
      <c r="F693" s="50">
        <v>3250</v>
      </c>
      <c r="G693" s="51">
        <v>3103</v>
      </c>
      <c r="H693" s="52">
        <v>390</v>
      </c>
    </row>
    <row r="694" spans="2:8">
      <c r="B694" s="41" t="s">
        <v>798</v>
      </c>
      <c r="C694" s="42">
        <v>51643</v>
      </c>
      <c r="D694" s="43">
        <v>95.42</v>
      </c>
      <c r="E694" s="44">
        <v>50688</v>
      </c>
      <c r="F694" s="44">
        <v>25082</v>
      </c>
      <c r="G694" s="45">
        <v>25606</v>
      </c>
      <c r="H694" s="46">
        <v>531</v>
      </c>
    </row>
    <row r="695" spans="2:8">
      <c r="B695" s="47" t="s">
        <v>799</v>
      </c>
      <c r="C695" s="48">
        <v>89423</v>
      </c>
      <c r="D695" s="49">
        <v>54.06</v>
      </c>
      <c r="E695" s="50">
        <v>7796</v>
      </c>
      <c r="F695" s="50">
        <v>3930</v>
      </c>
      <c r="G695" s="51">
        <v>3866</v>
      </c>
      <c r="H695" s="52">
        <v>144</v>
      </c>
    </row>
    <row r="696" spans="2:8">
      <c r="B696" s="41" t="s">
        <v>800</v>
      </c>
      <c r="C696" s="42">
        <v>74831</v>
      </c>
      <c r="D696" s="43">
        <v>38.44</v>
      </c>
      <c r="E696" s="44">
        <v>7254</v>
      </c>
      <c r="F696" s="44">
        <v>3667</v>
      </c>
      <c r="G696" s="45">
        <v>3587</v>
      </c>
      <c r="H696" s="46">
        <v>189</v>
      </c>
    </row>
    <row r="697" spans="2:8">
      <c r="B697" s="47" t="s">
        <v>801</v>
      </c>
      <c r="C697" s="48">
        <v>89312</v>
      </c>
      <c r="D697" s="49">
        <v>55.4</v>
      </c>
      <c r="E697" s="50">
        <v>20707</v>
      </c>
      <c r="F697" s="50">
        <v>10198</v>
      </c>
      <c r="G697" s="51">
        <v>10509</v>
      </c>
      <c r="H697" s="52">
        <v>374</v>
      </c>
    </row>
    <row r="698" spans="2:8">
      <c r="B698" s="41" t="s">
        <v>802</v>
      </c>
      <c r="C698" s="42">
        <v>91710</v>
      </c>
      <c r="D698" s="43">
        <v>82.72</v>
      </c>
      <c r="E698" s="44">
        <v>16614</v>
      </c>
      <c r="F698" s="44">
        <v>7982</v>
      </c>
      <c r="G698" s="45">
        <v>8632</v>
      </c>
      <c r="H698" s="46">
        <v>201</v>
      </c>
    </row>
    <row r="699" spans="2:8">
      <c r="B699" s="47" t="s">
        <v>803</v>
      </c>
      <c r="C699" s="48">
        <v>39439</v>
      </c>
      <c r="D699" s="49">
        <v>36.159999999999997</v>
      </c>
      <c r="E699" s="50">
        <v>4144</v>
      </c>
      <c r="F699" s="50">
        <v>2040</v>
      </c>
      <c r="G699" s="51">
        <v>2104</v>
      </c>
      <c r="H699" s="52">
        <v>115</v>
      </c>
    </row>
    <row r="700" spans="2:8">
      <c r="B700" s="41" t="s">
        <v>804</v>
      </c>
      <c r="C700" s="42">
        <v>18273</v>
      </c>
      <c r="D700" s="43">
        <v>71.09</v>
      </c>
      <c r="E700" s="44">
        <v>29241</v>
      </c>
      <c r="F700" s="44">
        <v>14191</v>
      </c>
      <c r="G700" s="45">
        <v>15050</v>
      </c>
      <c r="H700" s="46">
        <v>411</v>
      </c>
    </row>
    <row r="701" spans="2:8">
      <c r="B701" s="47" t="s">
        <v>805</v>
      </c>
      <c r="C701" s="48">
        <v>33330</v>
      </c>
      <c r="D701" s="49">
        <v>112.02</v>
      </c>
      <c r="E701" s="50">
        <v>100194</v>
      </c>
      <c r="F701" s="50">
        <v>49807</v>
      </c>
      <c r="G701" s="51">
        <v>50387</v>
      </c>
      <c r="H701" s="52">
        <v>894</v>
      </c>
    </row>
    <row r="702" spans="2:8">
      <c r="B702" s="41" t="s">
        <v>806</v>
      </c>
      <c r="C702" s="42">
        <v>17506</v>
      </c>
      <c r="D702" s="43">
        <v>57.65</v>
      </c>
      <c r="E702" s="44">
        <v>2965</v>
      </c>
      <c r="F702" s="44">
        <v>1477</v>
      </c>
      <c r="G702" s="45">
        <v>1488</v>
      </c>
      <c r="H702" s="46">
        <v>51</v>
      </c>
    </row>
    <row r="703" spans="2:8">
      <c r="B703" s="47" t="s">
        <v>807</v>
      </c>
      <c r="C703" s="48">
        <v>42781</v>
      </c>
      <c r="D703" s="49">
        <v>24.19</v>
      </c>
      <c r="E703" s="50">
        <v>30484</v>
      </c>
      <c r="F703" s="50">
        <v>14610</v>
      </c>
      <c r="G703" s="51">
        <v>15874</v>
      </c>
      <c r="H703" s="52">
        <v>1260</v>
      </c>
    </row>
    <row r="704" spans="2:8">
      <c r="B704" s="41" t="s">
        <v>808</v>
      </c>
      <c r="C704" s="42">
        <v>57627</v>
      </c>
      <c r="D704" s="43">
        <v>21.43</v>
      </c>
      <c r="E704" s="44">
        <v>6059</v>
      </c>
      <c r="F704" s="44">
        <v>2861</v>
      </c>
      <c r="G704" s="45">
        <v>3198</v>
      </c>
      <c r="H704" s="46">
        <v>283</v>
      </c>
    </row>
    <row r="705" spans="2:8">
      <c r="B705" s="47" t="s">
        <v>809</v>
      </c>
      <c r="C705" s="48">
        <v>65589</v>
      </c>
      <c r="D705" s="49">
        <v>40.99</v>
      </c>
      <c r="E705" s="50">
        <v>12480</v>
      </c>
      <c r="F705" s="50">
        <v>6280</v>
      </c>
      <c r="G705" s="51">
        <v>6200</v>
      </c>
      <c r="H705" s="52">
        <v>304</v>
      </c>
    </row>
    <row r="706" spans="2:8">
      <c r="B706" s="41" t="s">
        <v>810</v>
      </c>
      <c r="C706" s="42">
        <v>58095</v>
      </c>
      <c r="D706" s="43">
        <v>160.44999999999999</v>
      </c>
      <c r="E706" s="44">
        <v>188814</v>
      </c>
      <c r="F706" s="44">
        <v>92168</v>
      </c>
      <c r="G706" s="45">
        <v>96646</v>
      </c>
      <c r="H706" s="46">
        <v>1177</v>
      </c>
    </row>
    <row r="707" spans="2:8">
      <c r="B707" s="47" t="s">
        <v>811</v>
      </c>
      <c r="C707" s="48">
        <v>76767</v>
      </c>
      <c r="D707" s="49">
        <v>15.86</v>
      </c>
      <c r="E707" s="50">
        <v>5523</v>
      </c>
      <c r="F707" s="50">
        <v>2750</v>
      </c>
      <c r="G707" s="51">
        <v>2773</v>
      </c>
      <c r="H707" s="52">
        <v>348</v>
      </c>
    </row>
    <row r="708" spans="2:8">
      <c r="B708" s="41" t="s">
        <v>812</v>
      </c>
      <c r="C708" s="42">
        <v>19230</v>
      </c>
      <c r="D708" s="43">
        <v>67.540000000000006</v>
      </c>
      <c r="E708" s="44">
        <v>12137</v>
      </c>
      <c r="F708" s="44">
        <v>6028</v>
      </c>
      <c r="G708" s="45">
        <v>6109</v>
      </c>
      <c r="H708" s="46">
        <v>180</v>
      </c>
    </row>
    <row r="709" spans="2:8">
      <c r="B709" s="47" t="s">
        <v>813</v>
      </c>
      <c r="C709" s="48">
        <v>35708</v>
      </c>
      <c r="D709" s="49">
        <v>106.73</v>
      </c>
      <c r="E709" s="50">
        <v>19378</v>
      </c>
      <c r="F709" s="50">
        <v>9573</v>
      </c>
      <c r="G709" s="51">
        <v>9805</v>
      </c>
      <c r="H709" s="52">
        <v>182</v>
      </c>
    </row>
    <row r="710" spans="2:8">
      <c r="B710" s="41" t="s">
        <v>814</v>
      </c>
      <c r="C710" s="42">
        <v>72401</v>
      </c>
      <c r="D710" s="43">
        <v>76.44</v>
      </c>
      <c r="E710" s="44">
        <v>10669</v>
      </c>
      <c r="F710" s="44">
        <v>5363</v>
      </c>
      <c r="G710" s="45">
        <v>5306</v>
      </c>
      <c r="H710" s="46">
        <v>140</v>
      </c>
    </row>
    <row r="711" spans="2:8">
      <c r="B711" s="47" t="s">
        <v>815</v>
      </c>
      <c r="C711" s="48">
        <v>9661</v>
      </c>
      <c r="D711" s="49">
        <v>51.74</v>
      </c>
      <c r="E711" s="50">
        <v>8588</v>
      </c>
      <c r="F711" s="50">
        <v>4254</v>
      </c>
      <c r="G711" s="51">
        <v>4334</v>
      </c>
      <c r="H711" s="52">
        <v>166</v>
      </c>
    </row>
    <row r="712" spans="2:8">
      <c r="B712" s="41" t="s">
        <v>816</v>
      </c>
      <c r="C712" s="42">
        <v>72221</v>
      </c>
      <c r="D712" s="43">
        <v>28.92</v>
      </c>
      <c r="E712" s="44">
        <v>5761</v>
      </c>
      <c r="F712" s="44">
        <v>2880</v>
      </c>
      <c r="G712" s="45">
        <v>2881</v>
      </c>
      <c r="H712" s="46">
        <v>199</v>
      </c>
    </row>
    <row r="713" spans="2:8">
      <c r="B713" s="47" t="s">
        <v>817</v>
      </c>
      <c r="C713" s="48">
        <v>38820</v>
      </c>
      <c r="D713" s="49">
        <v>142.97999999999999</v>
      </c>
      <c r="E713" s="50">
        <v>40256</v>
      </c>
      <c r="F713" s="50">
        <v>20052</v>
      </c>
      <c r="G713" s="51">
        <v>20204</v>
      </c>
      <c r="H713" s="52">
        <v>282</v>
      </c>
    </row>
    <row r="714" spans="2:8">
      <c r="B714" s="41" t="s">
        <v>818</v>
      </c>
      <c r="C714" s="42">
        <v>39340</v>
      </c>
      <c r="D714" s="43">
        <v>156.21</v>
      </c>
      <c r="E714" s="44">
        <v>19247</v>
      </c>
      <c r="F714" s="44">
        <v>9539</v>
      </c>
      <c r="G714" s="45">
        <v>9708</v>
      </c>
      <c r="H714" s="46">
        <v>123</v>
      </c>
    </row>
    <row r="715" spans="2:8">
      <c r="B715" s="47" t="s">
        <v>819</v>
      </c>
      <c r="C715" s="48">
        <v>6108</v>
      </c>
      <c r="D715" s="49">
        <v>135.03</v>
      </c>
      <c r="E715" s="50">
        <v>239257</v>
      </c>
      <c r="F715" s="50">
        <v>115713</v>
      </c>
      <c r="G715" s="51">
        <v>123544</v>
      </c>
      <c r="H715" s="52">
        <v>1772</v>
      </c>
    </row>
    <row r="716" spans="2:8">
      <c r="B716" s="41" t="s">
        <v>820</v>
      </c>
      <c r="C716" s="42">
        <v>33790</v>
      </c>
      <c r="D716" s="43">
        <v>69.7</v>
      </c>
      <c r="E716" s="44">
        <v>21640</v>
      </c>
      <c r="F716" s="44">
        <v>10739</v>
      </c>
      <c r="G716" s="45">
        <v>10901</v>
      </c>
      <c r="H716" s="46">
        <v>310</v>
      </c>
    </row>
    <row r="717" spans="2:8">
      <c r="B717" s="47" t="s">
        <v>821</v>
      </c>
      <c r="C717" s="48">
        <v>59969</v>
      </c>
      <c r="D717" s="49">
        <v>65.349999999999994</v>
      </c>
      <c r="E717" s="50">
        <v>4486</v>
      </c>
      <c r="F717" s="50">
        <v>2297</v>
      </c>
      <c r="G717" s="51">
        <v>2189</v>
      </c>
      <c r="H717" s="52">
        <v>69</v>
      </c>
    </row>
    <row r="718" spans="2:8">
      <c r="B718" s="41" t="s">
        <v>822</v>
      </c>
      <c r="C718" s="42">
        <v>96103</v>
      </c>
      <c r="D718" s="43">
        <v>14.6</v>
      </c>
      <c r="E718" s="44">
        <v>8575</v>
      </c>
      <c r="F718" s="44">
        <v>4252</v>
      </c>
      <c r="G718" s="45">
        <v>4323</v>
      </c>
      <c r="H718" s="46">
        <v>587</v>
      </c>
    </row>
    <row r="719" spans="2:8">
      <c r="B719" s="47" t="s">
        <v>823</v>
      </c>
      <c r="C719" s="48">
        <v>45721</v>
      </c>
      <c r="D719" s="49">
        <v>159.03</v>
      </c>
      <c r="E719" s="50">
        <v>38013</v>
      </c>
      <c r="F719" s="50">
        <v>18524</v>
      </c>
      <c r="G719" s="51">
        <v>19489</v>
      </c>
      <c r="H719" s="52">
        <v>239</v>
      </c>
    </row>
    <row r="720" spans="2:8">
      <c r="B720" s="41" t="s">
        <v>824</v>
      </c>
      <c r="C720" s="42">
        <v>58553</v>
      </c>
      <c r="D720" s="43">
        <v>77.23</v>
      </c>
      <c r="E720" s="44">
        <v>16106</v>
      </c>
      <c r="F720" s="44">
        <v>7880</v>
      </c>
      <c r="G720" s="45">
        <v>8226</v>
      </c>
      <c r="H720" s="46">
        <v>209</v>
      </c>
    </row>
    <row r="721" spans="2:8">
      <c r="B721" s="47" t="s">
        <v>825</v>
      </c>
      <c r="C721" s="48">
        <v>20038</v>
      </c>
      <c r="D721" s="49">
        <v>755.09</v>
      </c>
      <c r="E721" s="50">
        <v>1841179</v>
      </c>
      <c r="F721" s="50">
        <v>902048</v>
      </c>
      <c r="G721" s="51">
        <v>939131</v>
      </c>
      <c r="H721" s="52">
        <v>2438</v>
      </c>
    </row>
    <row r="722" spans="2:8">
      <c r="B722" s="41" t="s">
        <v>826</v>
      </c>
      <c r="C722" s="42">
        <v>31785</v>
      </c>
      <c r="D722" s="43">
        <v>102.53</v>
      </c>
      <c r="E722" s="44">
        <v>57510</v>
      </c>
      <c r="F722" s="44">
        <v>27450</v>
      </c>
      <c r="G722" s="45">
        <v>30060</v>
      </c>
      <c r="H722" s="46">
        <v>561</v>
      </c>
    </row>
    <row r="723" spans="2:8">
      <c r="B723" s="47" t="s">
        <v>827</v>
      </c>
      <c r="C723" s="48">
        <v>59065</v>
      </c>
      <c r="D723" s="49">
        <v>226.43</v>
      </c>
      <c r="E723" s="50">
        <v>179111</v>
      </c>
      <c r="F723" s="50">
        <v>88024</v>
      </c>
      <c r="G723" s="51">
        <v>91087</v>
      </c>
      <c r="H723" s="52">
        <v>791</v>
      </c>
    </row>
    <row r="724" spans="2:8">
      <c r="B724" s="41" t="s">
        <v>828</v>
      </c>
      <c r="C724" s="42">
        <v>97762</v>
      </c>
      <c r="D724" s="43">
        <v>128.88</v>
      </c>
      <c r="E724" s="44">
        <v>11037</v>
      </c>
      <c r="F724" s="44">
        <v>5516</v>
      </c>
      <c r="G724" s="45">
        <v>5521</v>
      </c>
      <c r="H724" s="46">
        <v>86</v>
      </c>
    </row>
    <row r="725" spans="2:8">
      <c r="B725" s="47" t="s">
        <v>829</v>
      </c>
      <c r="C725" s="48">
        <v>46499</v>
      </c>
      <c r="D725" s="49">
        <v>164.53</v>
      </c>
      <c r="E725" s="50">
        <v>26739</v>
      </c>
      <c r="F725" s="50">
        <v>13350</v>
      </c>
      <c r="G725" s="51">
        <v>13389</v>
      </c>
      <c r="H725" s="52">
        <v>163</v>
      </c>
    </row>
    <row r="726" spans="2:8">
      <c r="B726" s="41" t="s">
        <v>830</v>
      </c>
      <c r="C726" s="42">
        <v>63450</v>
      </c>
      <c r="D726" s="43">
        <v>76.47</v>
      </c>
      <c r="E726" s="44">
        <v>96023</v>
      </c>
      <c r="F726" s="44">
        <v>47317</v>
      </c>
      <c r="G726" s="45">
        <v>48706</v>
      </c>
      <c r="H726" s="46">
        <v>1256</v>
      </c>
    </row>
    <row r="727" spans="2:8">
      <c r="B727" s="47" t="s">
        <v>831</v>
      </c>
      <c r="C727" s="48">
        <v>34346</v>
      </c>
      <c r="D727" s="49">
        <v>121.17</v>
      </c>
      <c r="E727" s="50">
        <v>23805</v>
      </c>
      <c r="F727" s="50">
        <v>11805</v>
      </c>
      <c r="G727" s="51">
        <v>12000</v>
      </c>
      <c r="H727" s="52">
        <v>196</v>
      </c>
    </row>
    <row r="728" spans="2:8">
      <c r="B728" s="41" t="s">
        <v>832</v>
      </c>
      <c r="C728" s="42">
        <v>30159</v>
      </c>
      <c r="D728" s="43">
        <v>204.3</v>
      </c>
      <c r="E728" s="44">
        <v>538068</v>
      </c>
      <c r="F728" s="44">
        <v>263335</v>
      </c>
      <c r="G728" s="45">
        <v>274733</v>
      </c>
      <c r="H728" s="46">
        <v>2634</v>
      </c>
    </row>
    <row r="729" spans="2:8">
      <c r="B729" s="47" t="s">
        <v>833</v>
      </c>
      <c r="C729" s="48">
        <v>86655</v>
      </c>
      <c r="D729" s="49">
        <v>73.16</v>
      </c>
      <c r="E729" s="50">
        <v>5535</v>
      </c>
      <c r="F729" s="50">
        <v>2771</v>
      </c>
      <c r="G729" s="51">
        <v>2764</v>
      </c>
      <c r="H729" s="52">
        <v>76</v>
      </c>
    </row>
    <row r="730" spans="2:8">
      <c r="B730" s="41" t="s">
        <v>834</v>
      </c>
      <c r="C730" s="42">
        <v>37181</v>
      </c>
      <c r="D730" s="43">
        <v>84.03</v>
      </c>
      <c r="E730" s="44">
        <v>7587</v>
      </c>
      <c r="F730" s="44">
        <v>3741</v>
      </c>
      <c r="G730" s="45">
        <v>3846</v>
      </c>
      <c r="H730" s="46">
        <v>90</v>
      </c>
    </row>
    <row r="731" spans="2:8">
      <c r="B731" s="47" t="s">
        <v>835</v>
      </c>
      <c r="C731" s="48">
        <v>49733</v>
      </c>
      <c r="D731" s="49">
        <v>208.79</v>
      </c>
      <c r="E731" s="50">
        <v>23829</v>
      </c>
      <c r="F731" s="50">
        <v>12050</v>
      </c>
      <c r="G731" s="51">
        <v>11779</v>
      </c>
      <c r="H731" s="52">
        <v>114</v>
      </c>
    </row>
    <row r="732" spans="2:8">
      <c r="B732" s="41" t="s">
        <v>836</v>
      </c>
      <c r="C732" s="42">
        <v>33428</v>
      </c>
      <c r="D732" s="43">
        <v>100.59</v>
      </c>
      <c r="E732" s="44">
        <v>25147</v>
      </c>
      <c r="F732" s="44">
        <v>12745</v>
      </c>
      <c r="G732" s="45">
        <v>12402</v>
      </c>
      <c r="H732" s="46">
        <v>250</v>
      </c>
    </row>
    <row r="733" spans="2:8">
      <c r="B733" s="47" t="s">
        <v>837</v>
      </c>
      <c r="C733" s="48">
        <v>8118</v>
      </c>
      <c r="D733" s="49">
        <v>36.700000000000003</v>
      </c>
      <c r="E733" s="50">
        <v>4563</v>
      </c>
      <c r="F733" s="50">
        <v>2206</v>
      </c>
      <c r="G733" s="51">
        <v>2357</v>
      </c>
      <c r="H733" s="52">
        <v>124</v>
      </c>
    </row>
    <row r="734" spans="2:8">
      <c r="B734" s="41" t="s">
        <v>838</v>
      </c>
      <c r="C734" s="42">
        <v>4746</v>
      </c>
      <c r="D734" s="43">
        <v>54.4</v>
      </c>
      <c r="E734" s="44">
        <v>7034</v>
      </c>
      <c r="F734" s="44">
        <v>3482</v>
      </c>
      <c r="G734" s="45">
        <v>3552</v>
      </c>
      <c r="H734" s="46">
        <v>129</v>
      </c>
    </row>
    <row r="735" spans="2:8">
      <c r="B735" s="47" t="s">
        <v>839</v>
      </c>
      <c r="C735" s="48">
        <v>6493</v>
      </c>
      <c r="D735" s="49">
        <v>164.68</v>
      </c>
      <c r="E735" s="50">
        <v>7745</v>
      </c>
      <c r="F735" s="50">
        <v>3848</v>
      </c>
      <c r="G735" s="51">
        <v>3897</v>
      </c>
      <c r="H735" s="52">
        <v>47</v>
      </c>
    </row>
    <row r="736" spans="2:8">
      <c r="B736" s="41" t="s">
        <v>840</v>
      </c>
      <c r="C736" s="42">
        <v>49740</v>
      </c>
      <c r="D736" s="43">
        <v>159.43</v>
      </c>
      <c r="E736" s="44">
        <v>12914</v>
      </c>
      <c r="F736" s="44">
        <v>6390</v>
      </c>
      <c r="G736" s="45">
        <v>6524</v>
      </c>
      <c r="H736" s="46">
        <v>81</v>
      </c>
    </row>
    <row r="737" spans="2:8">
      <c r="B737" s="47" t="s">
        <v>841</v>
      </c>
      <c r="C737" s="48">
        <v>77716</v>
      </c>
      <c r="D737" s="49">
        <v>18.670000000000002</v>
      </c>
      <c r="E737" s="50">
        <v>7114</v>
      </c>
      <c r="F737" s="50">
        <v>3512</v>
      </c>
      <c r="G737" s="51">
        <v>3602</v>
      </c>
      <c r="H737" s="52">
        <v>381</v>
      </c>
    </row>
    <row r="738" spans="2:8">
      <c r="B738" s="41" t="s">
        <v>842</v>
      </c>
      <c r="C738" s="42">
        <v>97437</v>
      </c>
      <c r="D738" s="43">
        <v>52.66</v>
      </c>
      <c r="E738" s="44">
        <v>13609</v>
      </c>
      <c r="F738" s="44">
        <v>6736</v>
      </c>
      <c r="G738" s="45">
        <v>6873</v>
      </c>
      <c r="H738" s="46">
        <v>258</v>
      </c>
    </row>
    <row r="739" spans="2:8">
      <c r="B739" s="47" t="s">
        <v>843</v>
      </c>
      <c r="C739" s="48">
        <v>65795</v>
      </c>
      <c r="D739" s="49">
        <v>15.8</v>
      </c>
      <c r="E739" s="50">
        <v>27590</v>
      </c>
      <c r="F739" s="50">
        <v>13791</v>
      </c>
      <c r="G739" s="51">
        <v>13799</v>
      </c>
      <c r="H739" s="52">
        <v>1746</v>
      </c>
    </row>
    <row r="740" spans="2:8">
      <c r="B740" s="41" t="s">
        <v>844</v>
      </c>
      <c r="C740" s="42">
        <v>45525</v>
      </c>
      <c r="D740" s="43">
        <v>71.66</v>
      </c>
      <c r="E740" s="44">
        <v>54562</v>
      </c>
      <c r="F740" s="44">
        <v>26458</v>
      </c>
      <c r="G740" s="45">
        <v>28104</v>
      </c>
      <c r="H740" s="46">
        <v>761</v>
      </c>
    </row>
    <row r="741" spans="2:8">
      <c r="B741" s="47" t="s">
        <v>845</v>
      </c>
      <c r="C741" s="48">
        <v>35116</v>
      </c>
      <c r="D741" s="49">
        <v>58.51</v>
      </c>
      <c r="E741" s="50">
        <v>2939</v>
      </c>
      <c r="F741" s="50">
        <v>1473</v>
      </c>
      <c r="G741" s="51">
        <v>1466</v>
      </c>
      <c r="H741" s="52">
        <v>50</v>
      </c>
    </row>
    <row r="742" spans="2:8">
      <c r="B742" s="41" t="s">
        <v>846</v>
      </c>
      <c r="C742" s="42">
        <v>77756</v>
      </c>
      <c r="D742" s="43">
        <v>36.07</v>
      </c>
      <c r="E742" s="44">
        <v>5768</v>
      </c>
      <c r="F742" s="44">
        <v>2879</v>
      </c>
      <c r="G742" s="45">
        <v>2889</v>
      </c>
      <c r="H742" s="46">
        <v>160</v>
      </c>
    </row>
    <row r="743" spans="2:8">
      <c r="B743" s="47" t="s">
        <v>847</v>
      </c>
      <c r="C743" s="48">
        <v>94051</v>
      </c>
      <c r="D743" s="49">
        <v>82.79</v>
      </c>
      <c r="E743" s="50">
        <v>11649</v>
      </c>
      <c r="F743" s="50">
        <v>5825</v>
      </c>
      <c r="G743" s="51">
        <v>5824</v>
      </c>
      <c r="H743" s="52">
        <v>141</v>
      </c>
    </row>
    <row r="744" spans="2:8">
      <c r="B744" s="41" t="s">
        <v>848</v>
      </c>
      <c r="C744" s="42">
        <v>39539</v>
      </c>
      <c r="D744" s="43">
        <v>149.12</v>
      </c>
      <c r="E744" s="44">
        <v>6537</v>
      </c>
      <c r="F744" s="44">
        <v>3243</v>
      </c>
      <c r="G744" s="45">
        <v>3294</v>
      </c>
      <c r="H744" s="46">
        <v>44</v>
      </c>
    </row>
    <row r="745" spans="2:8">
      <c r="B745" s="47" t="s">
        <v>849</v>
      </c>
      <c r="C745" s="48">
        <v>14798</v>
      </c>
      <c r="D745" s="49">
        <v>81.97</v>
      </c>
      <c r="E745" s="50">
        <v>3242</v>
      </c>
      <c r="F745" s="50">
        <v>1619</v>
      </c>
      <c r="G745" s="51">
        <v>1623</v>
      </c>
      <c r="H745" s="52">
        <v>40</v>
      </c>
    </row>
    <row r="746" spans="2:8">
      <c r="B746" s="41" t="s">
        <v>850</v>
      </c>
      <c r="C746" s="42">
        <v>72534</v>
      </c>
      <c r="D746" s="43">
        <v>63.37</v>
      </c>
      <c r="E746" s="44">
        <v>2203</v>
      </c>
      <c r="F746" s="44">
        <v>1121</v>
      </c>
      <c r="G746" s="45">
        <v>1082</v>
      </c>
      <c r="H746" s="46">
        <v>35</v>
      </c>
    </row>
    <row r="747" spans="2:8">
      <c r="B747" s="47" t="s">
        <v>851</v>
      </c>
      <c r="C747" s="48">
        <v>72379</v>
      </c>
      <c r="D747" s="49">
        <v>66.41</v>
      </c>
      <c r="E747" s="50">
        <v>19324</v>
      </c>
      <c r="F747" s="50">
        <v>9551</v>
      </c>
      <c r="G747" s="51">
        <v>9773</v>
      </c>
      <c r="H747" s="52">
        <v>291</v>
      </c>
    </row>
    <row r="748" spans="2:8">
      <c r="B748" s="41" t="s">
        <v>852</v>
      </c>
      <c r="C748" s="42">
        <v>39444</v>
      </c>
      <c r="D748" s="43">
        <v>95.34</v>
      </c>
      <c r="E748" s="44">
        <v>6970</v>
      </c>
      <c r="F748" s="44">
        <v>3443</v>
      </c>
      <c r="G748" s="45">
        <v>3527</v>
      </c>
      <c r="H748" s="46">
        <v>73</v>
      </c>
    </row>
    <row r="749" spans="2:8">
      <c r="B749" s="47" t="s">
        <v>853</v>
      </c>
      <c r="C749" s="48">
        <v>25746</v>
      </c>
      <c r="D749" s="49">
        <v>31.97</v>
      </c>
      <c r="E749" s="50">
        <v>21684</v>
      </c>
      <c r="F749" s="50">
        <v>10310</v>
      </c>
      <c r="G749" s="51">
        <v>11374</v>
      </c>
      <c r="H749" s="52">
        <v>678</v>
      </c>
    </row>
    <row r="750" spans="2:8">
      <c r="B750" s="41" t="s">
        <v>854</v>
      </c>
      <c r="C750" s="42">
        <v>91180</v>
      </c>
      <c r="D750" s="43">
        <v>58.64</v>
      </c>
      <c r="E750" s="44">
        <v>4653</v>
      </c>
      <c r="F750" s="44">
        <v>2358</v>
      </c>
      <c r="G750" s="45">
        <v>2295</v>
      </c>
      <c r="H750" s="46">
        <v>79</v>
      </c>
    </row>
    <row r="751" spans="2:8">
      <c r="B751" s="47" t="s">
        <v>855</v>
      </c>
      <c r="C751" s="48">
        <v>69117</v>
      </c>
      <c r="D751" s="49">
        <v>108.83</v>
      </c>
      <c r="E751" s="50">
        <v>160355</v>
      </c>
      <c r="F751" s="50">
        <v>77112</v>
      </c>
      <c r="G751" s="51">
        <v>83243</v>
      </c>
      <c r="H751" s="52">
        <v>1473</v>
      </c>
    </row>
    <row r="752" spans="2:8">
      <c r="B752" s="41" t="s">
        <v>856</v>
      </c>
      <c r="C752" s="42">
        <v>1809</v>
      </c>
      <c r="D752" s="43">
        <v>11.07</v>
      </c>
      <c r="E752" s="44">
        <v>16649</v>
      </c>
      <c r="F752" s="44">
        <v>8242</v>
      </c>
      <c r="G752" s="45">
        <v>8407</v>
      </c>
      <c r="H752" s="46">
        <v>1504</v>
      </c>
    </row>
    <row r="753" spans="2:8">
      <c r="B753" s="47" t="s">
        <v>857</v>
      </c>
      <c r="C753" s="48">
        <v>89522</v>
      </c>
      <c r="D753" s="49">
        <v>107.09</v>
      </c>
      <c r="E753" s="50">
        <v>49526</v>
      </c>
      <c r="F753" s="50">
        <v>24766</v>
      </c>
      <c r="G753" s="51">
        <v>24760</v>
      </c>
      <c r="H753" s="52">
        <v>462</v>
      </c>
    </row>
    <row r="754" spans="2:8">
      <c r="B754" s="41" t="s">
        <v>858</v>
      </c>
      <c r="C754" s="42">
        <v>37308</v>
      </c>
      <c r="D754" s="43">
        <v>62.26</v>
      </c>
      <c r="E754" s="44">
        <v>16875</v>
      </c>
      <c r="F754" s="44">
        <v>8424</v>
      </c>
      <c r="G754" s="45">
        <v>8451</v>
      </c>
      <c r="H754" s="46">
        <v>271</v>
      </c>
    </row>
    <row r="755" spans="2:8">
      <c r="B755" s="47" t="s">
        <v>859</v>
      </c>
      <c r="C755" s="48">
        <v>74072</v>
      </c>
      <c r="D755" s="49">
        <v>99.89</v>
      </c>
      <c r="E755" s="50">
        <v>125960</v>
      </c>
      <c r="F755" s="50">
        <v>63527</v>
      </c>
      <c r="G755" s="51">
        <v>62433</v>
      </c>
      <c r="H755" s="52">
        <v>1261</v>
      </c>
    </row>
    <row r="756" spans="2:8">
      <c r="B756" s="41" t="s">
        <v>860</v>
      </c>
      <c r="C756" s="42">
        <v>23774</v>
      </c>
      <c r="D756" s="43">
        <v>18.32</v>
      </c>
      <c r="E756" s="44">
        <v>9211</v>
      </c>
      <c r="F756" s="44">
        <v>4425</v>
      </c>
      <c r="G756" s="45">
        <v>4786</v>
      </c>
      <c r="H756" s="46">
        <v>503</v>
      </c>
    </row>
    <row r="757" spans="2:8">
      <c r="B757" s="47" t="s">
        <v>861</v>
      </c>
      <c r="C757" s="48">
        <v>42579</v>
      </c>
      <c r="D757" s="49">
        <v>27.52</v>
      </c>
      <c r="E757" s="50">
        <v>26335</v>
      </c>
      <c r="F757" s="50">
        <v>12891</v>
      </c>
      <c r="G757" s="51">
        <v>13444</v>
      </c>
      <c r="H757" s="52">
        <v>957</v>
      </c>
    </row>
    <row r="758" spans="2:8">
      <c r="B758" s="41" t="s">
        <v>862</v>
      </c>
      <c r="C758" s="42">
        <v>91560</v>
      </c>
      <c r="D758" s="43">
        <v>62.23</v>
      </c>
      <c r="E758" s="44">
        <v>9670</v>
      </c>
      <c r="F758" s="44">
        <v>4801</v>
      </c>
      <c r="G758" s="45">
        <v>4869</v>
      </c>
      <c r="H758" s="46">
        <v>155</v>
      </c>
    </row>
    <row r="759" spans="2:8">
      <c r="B759" s="47" t="s">
        <v>863</v>
      </c>
      <c r="C759" s="48">
        <v>52396</v>
      </c>
      <c r="D759" s="49">
        <v>64.959999999999994</v>
      </c>
      <c r="E759" s="50">
        <v>4333</v>
      </c>
      <c r="F759" s="50">
        <v>2185</v>
      </c>
      <c r="G759" s="51">
        <v>2148</v>
      </c>
      <c r="H759" s="52">
        <v>67</v>
      </c>
    </row>
    <row r="760" spans="2:8">
      <c r="B760" s="41" t="s">
        <v>864</v>
      </c>
      <c r="C760" s="42">
        <v>71296</v>
      </c>
      <c r="D760" s="43">
        <v>14.3</v>
      </c>
      <c r="E760" s="44">
        <v>5035</v>
      </c>
      <c r="F760" s="44">
        <v>2690</v>
      </c>
      <c r="G760" s="45">
        <v>2345</v>
      </c>
      <c r="H760" s="46">
        <v>352</v>
      </c>
    </row>
    <row r="761" spans="2:8">
      <c r="B761" s="47" t="s">
        <v>865</v>
      </c>
      <c r="C761" s="48">
        <v>52525</v>
      </c>
      <c r="D761" s="49">
        <v>92.21</v>
      </c>
      <c r="E761" s="50">
        <v>41946</v>
      </c>
      <c r="F761" s="50">
        <v>20693</v>
      </c>
      <c r="G761" s="51">
        <v>21253</v>
      </c>
      <c r="H761" s="52">
        <v>455</v>
      </c>
    </row>
    <row r="762" spans="2:8">
      <c r="B762" s="41" t="s">
        <v>866</v>
      </c>
      <c r="C762" s="42">
        <v>79423</v>
      </c>
      <c r="D762" s="43">
        <v>11.71</v>
      </c>
      <c r="E762" s="44">
        <v>6257</v>
      </c>
      <c r="F762" s="44">
        <v>3128</v>
      </c>
      <c r="G762" s="45">
        <v>3129</v>
      </c>
      <c r="H762" s="46">
        <v>534</v>
      </c>
    </row>
    <row r="763" spans="2:8">
      <c r="B763" s="47" t="s">
        <v>867</v>
      </c>
      <c r="C763" s="48">
        <v>6577</v>
      </c>
      <c r="D763" s="49">
        <v>23.27</v>
      </c>
      <c r="E763" s="50">
        <v>2139</v>
      </c>
      <c r="F763" s="50">
        <v>1045</v>
      </c>
      <c r="G763" s="51">
        <v>1094</v>
      </c>
      <c r="H763" s="52">
        <v>92</v>
      </c>
    </row>
    <row r="764" spans="2:8">
      <c r="B764" s="41" t="s">
        <v>868</v>
      </c>
      <c r="C764" s="42">
        <v>95233</v>
      </c>
      <c r="D764" s="43">
        <v>58.72</v>
      </c>
      <c r="E764" s="44">
        <v>8413</v>
      </c>
      <c r="F764" s="44">
        <v>4111</v>
      </c>
      <c r="G764" s="45">
        <v>4302</v>
      </c>
      <c r="H764" s="46">
        <v>143</v>
      </c>
    </row>
    <row r="765" spans="2:8">
      <c r="B765" s="47" t="s">
        <v>869</v>
      </c>
      <c r="C765" s="48">
        <v>38350</v>
      </c>
      <c r="D765" s="49">
        <v>66.739999999999995</v>
      </c>
      <c r="E765" s="50">
        <v>25728</v>
      </c>
      <c r="F765" s="50">
        <v>12572</v>
      </c>
      <c r="G765" s="51">
        <v>13156</v>
      </c>
      <c r="H765" s="52">
        <v>385</v>
      </c>
    </row>
    <row r="766" spans="2:8">
      <c r="B766" s="41" t="s">
        <v>870</v>
      </c>
      <c r="C766" s="42">
        <v>93155</v>
      </c>
      <c r="D766" s="43">
        <v>122.34</v>
      </c>
      <c r="E766" s="44">
        <v>9224</v>
      </c>
      <c r="F766" s="44">
        <v>4795</v>
      </c>
      <c r="G766" s="45">
        <v>4429</v>
      </c>
      <c r="H766" s="46">
        <v>75</v>
      </c>
    </row>
    <row r="767" spans="2:8">
      <c r="B767" s="47" t="s">
        <v>871</v>
      </c>
      <c r="C767" s="48">
        <v>58675</v>
      </c>
      <c r="D767" s="49">
        <v>67.66</v>
      </c>
      <c r="E767" s="50">
        <v>34080</v>
      </c>
      <c r="F767" s="50">
        <v>16820</v>
      </c>
      <c r="G767" s="51">
        <v>17260</v>
      </c>
      <c r="H767" s="52">
        <v>504</v>
      </c>
    </row>
    <row r="768" spans="2:8">
      <c r="B768" s="41" t="s">
        <v>872</v>
      </c>
      <c r="C768" s="42">
        <v>30966</v>
      </c>
      <c r="D768" s="43">
        <v>31.73</v>
      </c>
      <c r="E768" s="44">
        <v>18998</v>
      </c>
      <c r="F768" s="44">
        <v>9231</v>
      </c>
      <c r="G768" s="45">
        <v>9767</v>
      </c>
      <c r="H768" s="46">
        <v>599</v>
      </c>
    </row>
    <row r="769" spans="2:8">
      <c r="B769" s="47" t="s">
        <v>873</v>
      </c>
      <c r="C769" s="48">
        <v>21745</v>
      </c>
      <c r="D769" s="49">
        <v>45.07</v>
      </c>
      <c r="E769" s="50">
        <v>8673</v>
      </c>
      <c r="F769" s="50">
        <v>4207</v>
      </c>
      <c r="G769" s="51">
        <v>4466</v>
      </c>
      <c r="H769" s="52">
        <v>192</v>
      </c>
    </row>
    <row r="770" spans="2:8">
      <c r="B770" s="41" t="s">
        <v>874</v>
      </c>
      <c r="C770" s="42">
        <v>69502</v>
      </c>
      <c r="D770" s="43">
        <v>12.85</v>
      </c>
      <c r="E770" s="44">
        <v>11968</v>
      </c>
      <c r="F770" s="44">
        <v>5906</v>
      </c>
      <c r="G770" s="45">
        <v>6062</v>
      </c>
      <c r="H770" s="46">
        <v>931</v>
      </c>
    </row>
    <row r="771" spans="2:8">
      <c r="B771" s="47" t="s">
        <v>875</v>
      </c>
      <c r="C771" s="48">
        <v>53773</v>
      </c>
      <c r="D771" s="49">
        <v>105.89</v>
      </c>
      <c r="E771" s="50">
        <v>47339</v>
      </c>
      <c r="F771" s="50">
        <v>23100</v>
      </c>
      <c r="G771" s="51">
        <v>24239</v>
      </c>
      <c r="H771" s="52">
        <v>447</v>
      </c>
    </row>
    <row r="772" spans="2:8">
      <c r="B772" s="41" t="s">
        <v>876</v>
      </c>
      <c r="C772" s="42">
        <v>16761</v>
      </c>
      <c r="D772" s="43">
        <v>31.47</v>
      </c>
      <c r="E772" s="44">
        <v>26272</v>
      </c>
      <c r="F772" s="44">
        <v>12930</v>
      </c>
      <c r="G772" s="45">
        <v>13342</v>
      </c>
      <c r="H772" s="46">
        <v>835</v>
      </c>
    </row>
    <row r="773" spans="2:8">
      <c r="B773" s="47" t="s">
        <v>877</v>
      </c>
      <c r="C773" s="48">
        <v>64646</v>
      </c>
      <c r="D773" s="49">
        <v>52.12</v>
      </c>
      <c r="E773" s="50">
        <v>26023</v>
      </c>
      <c r="F773" s="50">
        <v>12935</v>
      </c>
      <c r="G773" s="51">
        <v>13088</v>
      </c>
      <c r="H773" s="52">
        <v>499</v>
      </c>
    </row>
    <row r="774" spans="2:8">
      <c r="B774" s="41" t="s">
        <v>878</v>
      </c>
      <c r="C774" s="42">
        <v>79336</v>
      </c>
      <c r="D774" s="43">
        <v>35.479999999999997</v>
      </c>
      <c r="E774" s="44">
        <v>11065</v>
      </c>
      <c r="F774" s="44">
        <v>5522</v>
      </c>
      <c r="G774" s="45">
        <v>5543</v>
      </c>
      <c r="H774" s="46">
        <v>312</v>
      </c>
    </row>
    <row r="775" spans="2:8">
      <c r="B775" s="47" t="s">
        <v>879</v>
      </c>
      <c r="C775" s="48">
        <v>35745</v>
      </c>
      <c r="D775" s="49">
        <v>63.76</v>
      </c>
      <c r="E775" s="50">
        <v>20603</v>
      </c>
      <c r="F775" s="50">
        <v>10136</v>
      </c>
      <c r="G775" s="51">
        <v>10467</v>
      </c>
      <c r="H775" s="52">
        <v>323</v>
      </c>
    </row>
    <row r="776" spans="2:8">
      <c r="B776" s="41" t="s">
        <v>880</v>
      </c>
      <c r="C776" s="42">
        <v>89542</v>
      </c>
      <c r="D776" s="43">
        <v>58.63</v>
      </c>
      <c r="E776" s="44">
        <v>13051</v>
      </c>
      <c r="F776" s="44">
        <v>6414</v>
      </c>
      <c r="G776" s="45">
        <v>6637</v>
      </c>
      <c r="H776" s="46">
        <v>223</v>
      </c>
    </row>
    <row r="777" spans="2:8">
      <c r="B777" s="47" t="s">
        <v>881</v>
      </c>
      <c r="C777" s="48">
        <v>36358</v>
      </c>
      <c r="D777" s="49">
        <v>79.98</v>
      </c>
      <c r="E777" s="50">
        <v>4788</v>
      </c>
      <c r="F777" s="50">
        <v>2451</v>
      </c>
      <c r="G777" s="51">
        <v>2337</v>
      </c>
      <c r="H777" s="52">
        <v>60</v>
      </c>
    </row>
    <row r="778" spans="2:8">
      <c r="B778" s="41" t="s">
        <v>882</v>
      </c>
      <c r="C778" s="42">
        <v>58313</v>
      </c>
      <c r="D778" s="43">
        <v>22.39</v>
      </c>
      <c r="E778" s="44">
        <v>22733</v>
      </c>
      <c r="F778" s="44">
        <v>10809</v>
      </c>
      <c r="G778" s="45">
        <v>11924</v>
      </c>
      <c r="H778" s="46">
        <v>1015</v>
      </c>
    </row>
    <row r="779" spans="2:8">
      <c r="B779" s="47" t="s">
        <v>883</v>
      </c>
      <c r="C779" s="48">
        <v>57562</v>
      </c>
      <c r="D779" s="49">
        <v>17.989999999999998</v>
      </c>
      <c r="E779" s="50">
        <v>6498</v>
      </c>
      <c r="F779" s="50">
        <v>3198</v>
      </c>
      <c r="G779" s="51">
        <v>3300</v>
      </c>
      <c r="H779" s="52">
        <v>361</v>
      </c>
    </row>
    <row r="780" spans="2:8">
      <c r="B780" s="41" t="s">
        <v>884</v>
      </c>
      <c r="C780" s="42">
        <v>32052</v>
      </c>
      <c r="D780" s="43">
        <v>79.150000000000006</v>
      </c>
      <c r="E780" s="44">
        <v>66608</v>
      </c>
      <c r="F780" s="44">
        <v>32422</v>
      </c>
      <c r="G780" s="45">
        <v>34186</v>
      </c>
      <c r="H780" s="46">
        <v>842</v>
      </c>
    </row>
    <row r="781" spans="2:8">
      <c r="B781" s="47" t="s">
        <v>885</v>
      </c>
      <c r="C781" s="48">
        <v>36266</v>
      </c>
      <c r="D781" s="49">
        <v>61.2</v>
      </c>
      <c r="E781" s="50">
        <v>7187</v>
      </c>
      <c r="F781" s="50">
        <v>3564</v>
      </c>
      <c r="G781" s="51">
        <v>3623</v>
      </c>
      <c r="H781" s="52">
        <v>117</v>
      </c>
    </row>
    <row r="782" spans="2:8">
      <c r="B782" s="41" t="s">
        <v>886</v>
      </c>
      <c r="C782" s="42">
        <v>99765</v>
      </c>
      <c r="D782" s="43">
        <v>66.91</v>
      </c>
      <c r="E782" s="44">
        <v>4737</v>
      </c>
      <c r="F782" s="44">
        <v>2398</v>
      </c>
      <c r="G782" s="45">
        <v>2339</v>
      </c>
      <c r="H782" s="46">
        <v>71</v>
      </c>
    </row>
    <row r="783" spans="2:8">
      <c r="B783" s="47" t="s">
        <v>887</v>
      </c>
      <c r="C783" s="48">
        <v>54411</v>
      </c>
      <c r="D783" s="49">
        <v>30.89</v>
      </c>
      <c r="E783" s="50">
        <v>6492</v>
      </c>
      <c r="F783" s="50">
        <v>3303</v>
      </c>
      <c r="G783" s="51">
        <v>3189</v>
      </c>
      <c r="H783" s="52">
        <v>210</v>
      </c>
    </row>
    <row r="784" spans="2:8">
      <c r="B784" s="41" t="s">
        <v>888</v>
      </c>
      <c r="C784" s="42">
        <v>7629</v>
      </c>
      <c r="D784" s="43">
        <v>7.49</v>
      </c>
      <c r="E784" s="44">
        <v>7893</v>
      </c>
      <c r="F784" s="44">
        <v>3905</v>
      </c>
      <c r="G784" s="45">
        <v>3988</v>
      </c>
      <c r="H784" s="46">
        <v>1054</v>
      </c>
    </row>
    <row r="785" spans="2:8">
      <c r="B785" s="47" t="s">
        <v>889</v>
      </c>
      <c r="C785" s="48">
        <v>44621</v>
      </c>
      <c r="D785" s="49">
        <v>51.42</v>
      </c>
      <c r="E785" s="50">
        <v>156374</v>
      </c>
      <c r="F785" s="50">
        <v>76649</v>
      </c>
      <c r="G785" s="51">
        <v>79725</v>
      </c>
      <c r="H785" s="52">
        <v>3041</v>
      </c>
    </row>
    <row r="786" spans="2:8">
      <c r="B786" s="41" t="s">
        <v>890</v>
      </c>
      <c r="C786" s="42">
        <v>71083</v>
      </c>
      <c r="D786" s="43">
        <v>65.7</v>
      </c>
      <c r="E786" s="44">
        <v>31545</v>
      </c>
      <c r="F786" s="44">
        <v>15445</v>
      </c>
      <c r="G786" s="45">
        <v>16100</v>
      </c>
      <c r="H786" s="46">
        <v>480</v>
      </c>
    </row>
    <row r="787" spans="2:8">
      <c r="B787" s="47" t="s">
        <v>891</v>
      </c>
      <c r="C787" s="48">
        <v>91567</v>
      </c>
      <c r="D787" s="49">
        <v>81.66</v>
      </c>
      <c r="E787" s="50">
        <v>7999</v>
      </c>
      <c r="F787" s="50">
        <v>3993</v>
      </c>
      <c r="G787" s="51">
        <v>4006</v>
      </c>
      <c r="H787" s="52">
        <v>98</v>
      </c>
    </row>
    <row r="788" spans="2:8">
      <c r="B788" s="41" t="s">
        <v>892</v>
      </c>
      <c r="C788" s="42">
        <v>2747</v>
      </c>
      <c r="D788" s="43">
        <v>74.13</v>
      </c>
      <c r="E788" s="44">
        <v>5922</v>
      </c>
      <c r="F788" s="44">
        <v>2931</v>
      </c>
      <c r="G788" s="45">
        <v>2991</v>
      </c>
      <c r="H788" s="46">
        <v>80</v>
      </c>
    </row>
    <row r="789" spans="2:8">
      <c r="B789" s="47" t="s">
        <v>893</v>
      </c>
      <c r="C789" s="48">
        <v>91217</v>
      </c>
      <c r="D789" s="49">
        <v>22.9</v>
      </c>
      <c r="E789" s="50">
        <v>12512</v>
      </c>
      <c r="F789" s="50">
        <v>6168</v>
      </c>
      <c r="G789" s="51">
        <v>6344</v>
      </c>
      <c r="H789" s="52">
        <v>546</v>
      </c>
    </row>
    <row r="790" spans="2:8">
      <c r="B790" s="41" t="s">
        <v>894</v>
      </c>
      <c r="C790" s="42">
        <v>45699</v>
      </c>
      <c r="D790" s="43">
        <v>37.33</v>
      </c>
      <c r="E790" s="44">
        <v>61791</v>
      </c>
      <c r="F790" s="44">
        <v>30191</v>
      </c>
      <c r="G790" s="45">
        <v>31600</v>
      </c>
      <c r="H790" s="46">
        <v>1655</v>
      </c>
    </row>
    <row r="791" spans="2:8">
      <c r="B791" s="47" t="s">
        <v>895</v>
      </c>
      <c r="C791" s="48">
        <v>4916</v>
      </c>
      <c r="D791" s="49">
        <v>149.01</v>
      </c>
      <c r="E791" s="50">
        <v>9027</v>
      </c>
      <c r="F791" s="50">
        <v>4326</v>
      </c>
      <c r="G791" s="51">
        <v>4701</v>
      </c>
      <c r="H791" s="52">
        <v>61</v>
      </c>
    </row>
    <row r="792" spans="2:8">
      <c r="B792" s="41" t="s">
        <v>896</v>
      </c>
      <c r="C792" s="42">
        <v>37412</v>
      </c>
      <c r="D792" s="43">
        <v>71.88</v>
      </c>
      <c r="E792" s="44">
        <v>12889</v>
      </c>
      <c r="F792" s="44">
        <v>6311</v>
      </c>
      <c r="G792" s="45">
        <v>6578</v>
      </c>
      <c r="H792" s="46">
        <v>179</v>
      </c>
    </row>
    <row r="793" spans="2:8">
      <c r="B793" s="47" t="s">
        <v>897</v>
      </c>
      <c r="C793" s="48">
        <v>91074</v>
      </c>
      <c r="D793" s="49">
        <v>47.62</v>
      </c>
      <c r="E793" s="50">
        <v>23126</v>
      </c>
      <c r="F793" s="50">
        <v>11593</v>
      </c>
      <c r="G793" s="51">
        <v>11533</v>
      </c>
      <c r="H793" s="52">
        <v>486</v>
      </c>
    </row>
    <row r="794" spans="2:8">
      <c r="B794" s="41" t="s">
        <v>898</v>
      </c>
      <c r="C794" s="42">
        <v>52134</v>
      </c>
      <c r="D794" s="43">
        <v>33.380000000000003</v>
      </c>
      <c r="E794" s="44">
        <v>46402</v>
      </c>
      <c r="F794" s="44">
        <v>22464</v>
      </c>
      <c r="G794" s="45">
        <v>23938</v>
      </c>
      <c r="H794" s="46">
        <v>1390</v>
      </c>
    </row>
    <row r="795" spans="2:8">
      <c r="B795" s="47" t="s">
        <v>899</v>
      </c>
      <c r="C795" s="48">
        <v>37235</v>
      </c>
      <c r="D795" s="49">
        <v>105.72</v>
      </c>
      <c r="E795" s="50">
        <v>12359</v>
      </c>
      <c r="F795" s="50">
        <v>6211</v>
      </c>
      <c r="G795" s="51">
        <v>6148</v>
      </c>
      <c r="H795" s="52">
        <v>117</v>
      </c>
    </row>
    <row r="796" spans="2:8">
      <c r="B796" s="41" t="s">
        <v>900</v>
      </c>
      <c r="C796" s="42">
        <v>31840</v>
      </c>
      <c r="D796" s="43">
        <v>120.32</v>
      </c>
      <c r="E796" s="44">
        <v>18130</v>
      </c>
      <c r="F796" s="44">
        <v>8885</v>
      </c>
      <c r="G796" s="45">
        <v>9245</v>
      </c>
      <c r="H796" s="46">
        <v>151</v>
      </c>
    </row>
    <row r="797" spans="2:8">
      <c r="B797" s="47" t="s">
        <v>901</v>
      </c>
      <c r="C797" s="48">
        <v>72513</v>
      </c>
      <c r="D797" s="49">
        <v>46.06</v>
      </c>
      <c r="E797" s="50">
        <v>1783</v>
      </c>
      <c r="F797" s="50">
        <v>911</v>
      </c>
      <c r="G797" s="51">
        <v>872</v>
      </c>
      <c r="H797" s="52">
        <v>39</v>
      </c>
    </row>
    <row r="798" spans="2:8">
      <c r="B798" s="41" t="s">
        <v>902</v>
      </c>
      <c r="C798" s="42">
        <v>6333</v>
      </c>
      <c r="D798" s="43">
        <v>36.93</v>
      </c>
      <c r="E798" s="44">
        <v>14023</v>
      </c>
      <c r="F798" s="44">
        <v>6871</v>
      </c>
      <c r="G798" s="45">
        <v>7152</v>
      </c>
      <c r="H798" s="46">
        <v>380</v>
      </c>
    </row>
    <row r="799" spans="2:8">
      <c r="B799" s="47" t="s">
        <v>903</v>
      </c>
      <c r="C799" s="48">
        <v>73540</v>
      </c>
      <c r="D799" s="49">
        <v>25.78</v>
      </c>
      <c r="E799" s="50">
        <v>9774</v>
      </c>
      <c r="F799" s="50">
        <v>4878</v>
      </c>
      <c r="G799" s="51">
        <v>4896</v>
      </c>
      <c r="H799" s="52">
        <v>379</v>
      </c>
    </row>
    <row r="800" spans="2:8">
      <c r="B800" s="41" t="s">
        <v>904</v>
      </c>
      <c r="C800" s="42">
        <v>63150</v>
      </c>
      <c r="D800" s="43">
        <v>19.03</v>
      </c>
      <c r="E800" s="44">
        <v>18973</v>
      </c>
      <c r="F800" s="44">
        <v>9315</v>
      </c>
      <c r="G800" s="45">
        <v>9658</v>
      </c>
      <c r="H800" s="46">
        <v>997</v>
      </c>
    </row>
    <row r="801" spans="2:8">
      <c r="B801" s="47" t="s">
        <v>905</v>
      </c>
      <c r="C801" s="48">
        <v>57271</v>
      </c>
      <c r="D801" s="49">
        <v>81.12</v>
      </c>
      <c r="E801" s="50">
        <v>14906</v>
      </c>
      <c r="F801" s="50">
        <v>7365</v>
      </c>
      <c r="G801" s="51">
        <v>7541</v>
      </c>
      <c r="H801" s="52">
        <v>184</v>
      </c>
    </row>
    <row r="802" spans="2:8">
      <c r="B802" s="41" t="s">
        <v>906</v>
      </c>
      <c r="C802" s="42">
        <v>98646</v>
      </c>
      <c r="D802" s="43">
        <v>72.89</v>
      </c>
      <c r="E802" s="44">
        <v>11836</v>
      </c>
      <c r="F802" s="44">
        <v>5899</v>
      </c>
      <c r="G802" s="45">
        <v>5937</v>
      </c>
      <c r="H802" s="46">
        <v>162</v>
      </c>
    </row>
    <row r="803" spans="2:8">
      <c r="B803" s="47" t="s">
        <v>907</v>
      </c>
      <c r="C803" s="48">
        <v>40721</v>
      </c>
      <c r="D803" s="49">
        <v>25.95</v>
      </c>
      <c r="E803" s="50">
        <v>55764</v>
      </c>
      <c r="F803" s="50">
        <v>26812</v>
      </c>
      <c r="G803" s="51">
        <v>28952</v>
      </c>
      <c r="H803" s="52">
        <v>2149</v>
      </c>
    </row>
    <row r="804" spans="2:8">
      <c r="B804" s="41" t="s">
        <v>908</v>
      </c>
      <c r="C804" s="42">
        <v>31134</v>
      </c>
      <c r="D804" s="43">
        <v>92.29</v>
      </c>
      <c r="E804" s="44">
        <v>101990</v>
      </c>
      <c r="F804" s="44">
        <v>48558</v>
      </c>
      <c r="G804" s="45">
        <v>53432</v>
      </c>
      <c r="H804" s="46">
        <v>1105</v>
      </c>
    </row>
    <row r="805" spans="2:8">
      <c r="B805" s="47" t="s">
        <v>909</v>
      </c>
      <c r="C805" s="48">
        <v>54576</v>
      </c>
      <c r="D805" s="49">
        <v>20.66</v>
      </c>
      <c r="E805" s="50">
        <v>3149</v>
      </c>
      <c r="F805" s="50">
        <v>1551</v>
      </c>
      <c r="G805" s="51">
        <v>1598</v>
      </c>
      <c r="H805" s="52">
        <v>152</v>
      </c>
    </row>
    <row r="806" spans="2:8">
      <c r="B806" s="41" t="s">
        <v>910</v>
      </c>
      <c r="C806" s="42">
        <v>91161</v>
      </c>
      <c r="D806" s="43">
        <v>89.72</v>
      </c>
      <c r="E806" s="44">
        <v>13624</v>
      </c>
      <c r="F806" s="44">
        <v>6913</v>
      </c>
      <c r="G806" s="45">
        <v>6711</v>
      </c>
      <c r="H806" s="46">
        <v>152</v>
      </c>
    </row>
    <row r="807" spans="2:8">
      <c r="B807" s="47" t="s">
        <v>911</v>
      </c>
      <c r="C807" s="48">
        <v>92242</v>
      </c>
      <c r="D807" s="49">
        <v>74.959999999999994</v>
      </c>
      <c r="E807" s="50">
        <v>5629</v>
      </c>
      <c r="F807" s="50">
        <v>2763</v>
      </c>
      <c r="G807" s="51">
        <v>2866</v>
      </c>
      <c r="H807" s="52">
        <v>75</v>
      </c>
    </row>
    <row r="808" spans="2:8">
      <c r="B808" s="41" t="s">
        <v>912</v>
      </c>
      <c r="C808" s="42">
        <v>7927</v>
      </c>
      <c r="D808" s="43">
        <v>24.13</v>
      </c>
      <c r="E808" s="44">
        <v>2123</v>
      </c>
      <c r="F808" s="44">
        <v>1058</v>
      </c>
      <c r="G808" s="45">
        <v>1065</v>
      </c>
      <c r="H808" s="46">
        <v>88</v>
      </c>
    </row>
    <row r="809" spans="2:8">
      <c r="B809" s="47" t="s">
        <v>913</v>
      </c>
      <c r="C809" s="48">
        <v>69434</v>
      </c>
      <c r="D809" s="49">
        <v>30.85</v>
      </c>
      <c r="E809" s="50">
        <v>3460</v>
      </c>
      <c r="F809" s="50">
        <v>1721</v>
      </c>
      <c r="G809" s="51">
        <v>1739</v>
      </c>
      <c r="H809" s="52">
        <v>112</v>
      </c>
    </row>
    <row r="810" spans="2:8">
      <c r="B810" s="41" t="s">
        <v>914</v>
      </c>
      <c r="C810" s="42">
        <v>29456</v>
      </c>
      <c r="D810" s="43">
        <v>58.67</v>
      </c>
      <c r="E810" s="44">
        <v>4951</v>
      </c>
      <c r="F810" s="44">
        <v>2356</v>
      </c>
      <c r="G810" s="45">
        <v>2595</v>
      </c>
      <c r="H810" s="46">
        <v>84</v>
      </c>
    </row>
    <row r="811" spans="2:8">
      <c r="B811" s="47" t="s">
        <v>915</v>
      </c>
      <c r="C811" s="48">
        <v>65239</v>
      </c>
      <c r="D811" s="49">
        <v>19.47</v>
      </c>
      <c r="E811" s="50">
        <v>17743</v>
      </c>
      <c r="F811" s="50">
        <v>8678</v>
      </c>
      <c r="G811" s="51">
        <v>9065</v>
      </c>
      <c r="H811" s="52">
        <v>911</v>
      </c>
    </row>
    <row r="812" spans="2:8">
      <c r="B812" s="41" t="s">
        <v>916</v>
      </c>
      <c r="C812" s="42">
        <v>91315</v>
      </c>
      <c r="D812" s="43">
        <v>70.87</v>
      </c>
      <c r="E812" s="44">
        <v>13422</v>
      </c>
      <c r="F812" s="44">
        <v>6670</v>
      </c>
      <c r="G812" s="45">
        <v>6752</v>
      </c>
      <c r="H812" s="46">
        <v>189</v>
      </c>
    </row>
    <row r="813" spans="2:8">
      <c r="B813" s="47" t="s">
        <v>917</v>
      </c>
      <c r="C813" s="48">
        <v>89420</v>
      </c>
      <c r="D813" s="49">
        <v>37.450000000000003</v>
      </c>
      <c r="E813" s="50">
        <v>6756</v>
      </c>
      <c r="F813" s="50">
        <v>3369</v>
      </c>
      <c r="G813" s="51">
        <v>3387</v>
      </c>
      <c r="H813" s="52">
        <v>180</v>
      </c>
    </row>
    <row r="814" spans="2:8">
      <c r="B814" s="41" t="s">
        <v>918</v>
      </c>
      <c r="C814" s="42">
        <v>68766</v>
      </c>
      <c r="D814" s="43">
        <v>34.840000000000003</v>
      </c>
      <c r="E814" s="44">
        <v>21779</v>
      </c>
      <c r="F814" s="44">
        <v>10880</v>
      </c>
      <c r="G814" s="45">
        <v>10899</v>
      </c>
      <c r="H814" s="46">
        <v>625</v>
      </c>
    </row>
    <row r="815" spans="2:8">
      <c r="B815" s="47" t="s">
        <v>919</v>
      </c>
      <c r="C815" s="48">
        <v>95015</v>
      </c>
      <c r="D815" s="49">
        <v>58.02</v>
      </c>
      <c r="E815" s="50">
        <v>45930</v>
      </c>
      <c r="F815" s="50">
        <v>22098</v>
      </c>
      <c r="G815" s="51">
        <v>23832</v>
      </c>
      <c r="H815" s="52">
        <v>792</v>
      </c>
    </row>
    <row r="816" spans="2:8">
      <c r="B816" s="41" t="s">
        <v>920</v>
      </c>
      <c r="C816" s="42">
        <v>34369</v>
      </c>
      <c r="D816" s="43">
        <v>86.37</v>
      </c>
      <c r="E816" s="44">
        <v>15294</v>
      </c>
      <c r="F816" s="44">
        <v>7414</v>
      </c>
      <c r="G816" s="45">
        <v>7880</v>
      </c>
      <c r="H816" s="46">
        <v>177</v>
      </c>
    </row>
    <row r="817" spans="2:8">
      <c r="B817" s="47" t="s">
        <v>921</v>
      </c>
      <c r="C817" s="48">
        <v>65719</v>
      </c>
      <c r="D817" s="49">
        <v>57.43</v>
      </c>
      <c r="E817" s="50">
        <v>39766</v>
      </c>
      <c r="F817" s="50">
        <v>19423</v>
      </c>
      <c r="G817" s="51">
        <v>20343</v>
      </c>
      <c r="H817" s="52">
        <v>692</v>
      </c>
    </row>
    <row r="818" spans="2:8">
      <c r="B818" s="41" t="s">
        <v>922</v>
      </c>
      <c r="C818" s="42">
        <v>97461</v>
      </c>
      <c r="D818" s="43">
        <v>56.34</v>
      </c>
      <c r="E818" s="44">
        <v>5109</v>
      </c>
      <c r="F818" s="44">
        <v>2531</v>
      </c>
      <c r="G818" s="45">
        <v>2578</v>
      </c>
      <c r="H818" s="46">
        <v>91</v>
      </c>
    </row>
    <row r="819" spans="2:8">
      <c r="B819" s="47" t="s">
        <v>923</v>
      </c>
      <c r="C819" s="48">
        <v>16540</v>
      </c>
      <c r="D819" s="49">
        <v>48.56</v>
      </c>
      <c r="E819" s="50">
        <v>26159</v>
      </c>
      <c r="F819" s="50">
        <v>12747</v>
      </c>
      <c r="G819" s="51">
        <v>13412</v>
      </c>
      <c r="H819" s="52">
        <v>539</v>
      </c>
    </row>
    <row r="820" spans="2:8">
      <c r="B820" s="41" t="s">
        <v>924</v>
      </c>
      <c r="C820" s="42">
        <v>95691</v>
      </c>
      <c r="D820" s="43">
        <v>15.66</v>
      </c>
      <c r="E820" s="44">
        <v>1439</v>
      </c>
      <c r="F820" s="44">
        <v>715</v>
      </c>
      <c r="G820" s="45">
        <v>724</v>
      </c>
      <c r="H820" s="46">
        <v>92</v>
      </c>
    </row>
    <row r="821" spans="2:8">
      <c r="B821" s="47" t="s">
        <v>925</v>
      </c>
      <c r="C821" s="48">
        <v>7958</v>
      </c>
      <c r="D821" s="49">
        <v>9.5299999999999994</v>
      </c>
      <c r="E821" s="50">
        <v>1425</v>
      </c>
      <c r="F821" s="50">
        <v>776</v>
      </c>
      <c r="G821" s="51">
        <v>649</v>
      </c>
      <c r="H821" s="52">
        <v>150</v>
      </c>
    </row>
    <row r="822" spans="2:8">
      <c r="B822" s="41" t="s">
        <v>926</v>
      </c>
      <c r="C822" s="42">
        <v>6679</v>
      </c>
      <c r="D822" s="43">
        <v>75.31</v>
      </c>
      <c r="E822" s="44">
        <v>9565</v>
      </c>
      <c r="F822" s="44">
        <v>4632</v>
      </c>
      <c r="G822" s="45">
        <v>4933</v>
      </c>
      <c r="H822" s="46">
        <v>127</v>
      </c>
    </row>
    <row r="823" spans="2:8">
      <c r="B823" s="47" t="s">
        <v>927</v>
      </c>
      <c r="C823" s="48">
        <v>9337</v>
      </c>
      <c r="D823" s="49">
        <v>18.579999999999998</v>
      </c>
      <c r="E823" s="50">
        <v>14607</v>
      </c>
      <c r="F823" s="50">
        <v>7003</v>
      </c>
      <c r="G823" s="51">
        <v>7604</v>
      </c>
      <c r="H823" s="52">
        <v>786</v>
      </c>
    </row>
    <row r="824" spans="2:8">
      <c r="B824" s="41" t="s">
        <v>928</v>
      </c>
      <c r="C824" s="42">
        <v>1848</v>
      </c>
      <c r="D824" s="43">
        <v>64.64</v>
      </c>
      <c r="E824" s="44">
        <v>3269</v>
      </c>
      <c r="F824" s="44">
        <v>1644</v>
      </c>
      <c r="G824" s="45">
        <v>1625</v>
      </c>
      <c r="H824" s="46">
        <v>51</v>
      </c>
    </row>
    <row r="825" spans="2:8">
      <c r="B825" s="47" t="s">
        <v>929</v>
      </c>
      <c r="C825" s="48">
        <v>56203</v>
      </c>
      <c r="D825" s="49">
        <v>15.88</v>
      </c>
      <c r="E825" s="50">
        <v>9260</v>
      </c>
      <c r="F825" s="50">
        <v>4511</v>
      </c>
      <c r="G825" s="51">
        <v>4749</v>
      </c>
      <c r="H825" s="52">
        <v>583</v>
      </c>
    </row>
    <row r="826" spans="2:8">
      <c r="B826" s="41" t="s">
        <v>930</v>
      </c>
      <c r="C826" s="42">
        <v>96142</v>
      </c>
      <c r="D826" s="43">
        <v>80.66</v>
      </c>
      <c r="E826" s="44">
        <v>5043</v>
      </c>
      <c r="F826" s="44">
        <v>2494</v>
      </c>
      <c r="G826" s="45">
        <v>2549</v>
      </c>
      <c r="H826" s="46">
        <v>63</v>
      </c>
    </row>
    <row r="827" spans="2:8">
      <c r="B827" s="47" t="s">
        <v>931</v>
      </c>
      <c r="C827" s="48">
        <v>71088</v>
      </c>
      <c r="D827" s="49">
        <v>13.39</v>
      </c>
      <c r="E827" s="50">
        <v>13103</v>
      </c>
      <c r="F827" s="50">
        <v>6454</v>
      </c>
      <c r="G827" s="51">
        <v>6649</v>
      </c>
      <c r="H827" s="52">
        <v>979</v>
      </c>
    </row>
    <row r="828" spans="2:8">
      <c r="B828" s="41" t="s">
        <v>932</v>
      </c>
      <c r="C828" s="42">
        <v>37603</v>
      </c>
      <c r="D828" s="43">
        <v>88.24</v>
      </c>
      <c r="E828" s="44">
        <v>19998</v>
      </c>
      <c r="F828" s="44">
        <v>9906</v>
      </c>
      <c r="G828" s="45">
        <v>10092</v>
      </c>
      <c r="H828" s="46">
        <v>227</v>
      </c>
    </row>
    <row r="829" spans="2:8">
      <c r="B829" s="47" t="s">
        <v>933</v>
      </c>
      <c r="C829" s="48">
        <v>34576</v>
      </c>
      <c r="D829" s="49">
        <v>100.11</v>
      </c>
      <c r="E829" s="50">
        <v>14035</v>
      </c>
      <c r="F829" s="50">
        <v>7002</v>
      </c>
      <c r="G829" s="51">
        <v>7033</v>
      </c>
      <c r="H829" s="52">
        <v>140</v>
      </c>
    </row>
    <row r="830" spans="2:8">
      <c r="B830" s="41" t="s">
        <v>934</v>
      </c>
      <c r="C830" s="42">
        <v>35315</v>
      </c>
      <c r="D830" s="43">
        <v>88.04</v>
      </c>
      <c r="E830" s="44">
        <v>7400</v>
      </c>
      <c r="F830" s="44">
        <v>3727</v>
      </c>
      <c r="G830" s="45">
        <v>3673</v>
      </c>
      <c r="H830" s="46">
        <v>84</v>
      </c>
    </row>
    <row r="831" spans="2:8">
      <c r="B831" s="47" t="s">
        <v>935</v>
      </c>
      <c r="C831" s="48">
        <v>66424</v>
      </c>
      <c r="D831" s="49">
        <v>82.61</v>
      </c>
      <c r="E831" s="50">
        <v>41811</v>
      </c>
      <c r="F831" s="50">
        <v>20457</v>
      </c>
      <c r="G831" s="51">
        <v>21354</v>
      </c>
      <c r="H831" s="52">
        <v>506</v>
      </c>
    </row>
    <row r="832" spans="2:8">
      <c r="B832" s="41" t="s">
        <v>936</v>
      </c>
      <c r="C832" s="42">
        <v>72160</v>
      </c>
      <c r="D832" s="43">
        <v>119.76</v>
      </c>
      <c r="E832" s="44">
        <v>25135</v>
      </c>
      <c r="F832" s="44">
        <v>12755</v>
      </c>
      <c r="G832" s="45">
        <v>12380</v>
      </c>
      <c r="H832" s="46">
        <v>210</v>
      </c>
    </row>
    <row r="833" spans="2:8">
      <c r="B833" s="47" t="s">
        <v>937</v>
      </c>
      <c r="C833" s="48">
        <v>66500</v>
      </c>
      <c r="D833" s="49">
        <v>13.34</v>
      </c>
      <c r="E833" s="50">
        <v>1435</v>
      </c>
      <c r="F833" s="50">
        <v>723</v>
      </c>
      <c r="G833" s="51">
        <v>712</v>
      </c>
      <c r="H833" s="52">
        <v>108</v>
      </c>
    </row>
    <row r="834" spans="2:8">
      <c r="B834" s="41" t="s">
        <v>938</v>
      </c>
      <c r="C834" s="42">
        <v>32805</v>
      </c>
      <c r="D834" s="43">
        <v>90.15</v>
      </c>
      <c r="E834" s="44">
        <v>17178</v>
      </c>
      <c r="F834" s="44">
        <v>8402</v>
      </c>
      <c r="G834" s="45">
        <v>8776</v>
      </c>
      <c r="H834" s="46">
        <v>191</v>
      </c>
    </row>
    <row r="835" spans="2:8">
      <c r="B835" s="47" t="s">
        <v>939</v>
      </c>
      <c r="C835" s="48">
        <v>78132</v>
      </c>
      <c r="D835" s="49">
        <v>54.45</v>
      </c>
      <c r="E835" s="50">
        <v>4318</v>
      </c>
      <c r="F835" s="50">
        <v>2169</v>
      </c>
      <c r="G835" s="51">
        <v>2149</v>
      </c>
      <c r="H835" s="52">
        <v>79</v>
      </c>
    </row>
    <row r="836" spans="2:8">
      <c r="B836" s="41" t="s">
        <v>940</v>
      </c>
      <c r="C836" s="42">
        <v>48477</v>
      </c>
      <c r="D836" s="43">
        <v>107.54</v>
      </c>
      <c r="E836" s="44">
        <v>20141</v>
      </c>
      <c r="F836" s="44">
        <v>10100</v>
      </c>
      <c r="G836" s="45">
        <v>10041</v>
      </c>
      <c r="H836" s="46">
        <v>187</v>
      </c>
    </row>
    <row r="837" spans="2:8">
      <c r="B837" s="47" t="s">
        <v>941</v>
      </c>
      <c r="C837" s="48">
        <v>48612</v>
      </c>
      <c r="D837" s="49">
        <v>44.76</v>
      </c>
      <c r="E837" s="50">
        <v>6551</v>
      </c>
      <c r="F837" s="50">
        <v>3335</v>
      </c>
      <c r="G837" s="51">
        <v>3216</v>
      </c>
      <c r="H837" s="52">
        <v>146</v>
      </c>
    </row>
    <row r="838" spans="2:8">
      <c r="B838" s="41" t="s">
        <v>942</v>
      </c>
      <c r="C838" s="42">
        <v>37671</v>
      </c>
      <c r="D838" s="43">
        <v>158.16</v>
      </c>
      <c r="E838" s="44">
        <v>28824</v>
      </c>
      <c r="F838" s="44">
        <v>14273</v>
      </c>
      <c r="G838" s="45">
        <v>14551</v>
      </c>
      <c r="H838" s="46">
        <v>182</v>
      </c>
    </row>
    <row r="839" spans="2:8">
      <c r="B839" s="47" t="s">
        <v>943</v>
      </c>
      <c r="C839" s="48">
        <v>27318</v>
      </c>
      <c r="D839" s="49">
        <v>8.42</v>
      </c>
      <c r="E839" s="50">
        <v>3865</v>
      </c>
      <c r="F839" s="50">
        <v>1885</v>
      </c>
      <c r="G839" s="51">
        <v>1980</v>
      </c>
      <c r="H839" s="52">
        <v>459</v>
      </c>
    </row>
    <row r="840" spans="2:8">
      <c r="B840" s="41" t="s">
        <v>944</v>
      </c>
      <c r="C840" s="42">
        <v>2977</v>
      </c>
      <c r="D840" s="43">
        <v>95.44</v>
      </c>
      <c r="E840" s="44">
        <v>32658</v>
      </c>
      <c r="F840" s="44">
        <v>15700</v>
      </c>
      <c r="G840" s="45">
        <v>16958</v>
      </c>
      <c r="H840" s="46">
        <v>342</v>
      </c>
    </row>
    <row r="841" spans="2:8">
      <c r="B841" s="47" t="s">
        <v>945</v>
      </c>
      <c r="C841" s="48">
        <v>41836</v>
      </c>
      <c r="D841" s="49">
        <v>61.27</v>
      </c>
      <c r="E841" s="50">
        <v>39931</v>
      </c>
      <c r="F841" s="50">
        <v>19691</v>
      </c>
      <c r="G841" s="51">
        <v>20240</v>
      </c>
      <c r="H841" s="52">
        <v>652</v>
      </c>
    </row>
    <row r="842" spans="2:8">
      <c r="B842" s="41" t="s">
        <v>946</v>
      </c>
      <c r="C842" s="42">
        <v>42499</v>
      </c>
      <c r="D842" s="43">
        <v>50.52</v>
      </c>
      <c r="E842" s="44">
        <v>15060</v>
      </c>
      <c r="F842" s="44">
        <v>7521</v>
      </c>
      <c r="G842" s="45">
        <v>7539</v>
      </c>
      <c r="H842" s="46">
        <v>298</v>
      </c>
    </row>
    <row r="843" spans="2:8">
      <c r="B843" s="47" t="s">
        <v>947</v>
      </c>
      <c r="C843" s="48">
        <v>78183</v>
      </c>
      <c r="D843" s="49">
        <v>58.55</v>
      </c>
      <c r="E843" s="50">
        <v>7799</v>
      </c>
      <c r="F843" s="50">
        <v>3892</v>
      </c>
      <c r="G843" s="51">
        <v>3907</v>
      </c>
      <c r="H843" s="52">
        <v>133</v>
      </c>
    </row>
    <row r="844" spans="2:8">
      <c r="B844" s="41" t="s">
        <v>948</v>
      </c>
      <c r="C844" s="42">
        <v>36088</v>
      </c>
      <c r="D844" s="43">
        <v>119.75</v>
      </c>
      <c r="E844" s="44">
        <v>16512</v>
      </c>
      <c r="F844" s="44">
        <v>8315</v>
      </c>
      <c r="G844" s="45">
        <v>8197</v>
      </c>
      <c r="H844" s="46">
        <v>138</v>
      </c>
    </row>
    <row r="845" spans="2:8">
      <c r="B845" s="47" t="s">
        <v>949</v>
      </c>
      <c r="C845" s="48">
        <v>35410</v>
      </c>
      <c r="D845" s="49">
        <v>86.78</v>
      </c>
      <c r="E845" s="50">
        <v>12538</v>
      </c>
      <c r="F845" s="50">
        <v>6187</v>
      </c>
      <c r="G845" s="51">
        <v>6351</v>
      </c>
      <c r="H845" s="52">
        <v>144</v>
      </c>
    </row>
    <row r="846" spans="2:8">
      <c r="B846" s="41" t="s">
        <v>950</v>
      </c>
      <c r="C846" s="42">
        <v>50354</v>
      </c>
      <c r="D846" s="43">
        <v>51.22</v>
      </c>
      <c r="E846" s="44">
        <v>60189</v>
      </c>
      <c r="F846" s="44">
        <v>29425</v>
      </c>
      <c r="G846" s="45">
        <v>30764</v>
      </c>
      <c r="H846" s="46">
        <v>1175</v>
      </c>
    </row>
    <row r="847" spans="2:8">
      <c r="B847" s="47" t="s">
        <v>951</v>
      </c>
      <c r="C847" s="48">
        <v>25813</v>
      </c>
      <c r="D847" s="49">
        <v>25.8</v>
      </c>
      <c r="E847" s="50">
        <v>23158</v>
      </c>
      <c r="F847" s="50">
        <v>11108</v>
      </c>
      <c r="G847" s="51">
        <v>12050</v>
      </c>
      <c r="H847" s="52">
        <v>898</v>
      </c>
    </row>
    <row r="848" spans="2:8">
      <c r="B848" s="41" t="s">
        <v>952</v>
      </c>
      <c r="C848" s="42">
        <v>49477</v>
      </c>
      <c r="D848" s="43">
        <v>108.87</v>
      </c>
      <c r="E848" s="44">
        <v>51904</v>
      </c>
      <c r="F848" s="44">
        <v>25540</v>
      </c>
      <c r="G848" s="45">
        <v>26364</v>
      </c>
      <c r="H848" s="46">
        <v>477</v>
      </c>
    </row>
    <row r="849" spans="2:8">
      <c r="B849" s="47" t="s">
        <v>953</v>
      </c>
      <c r="C849" s="48">
        <v>89335</v>
      </c>
      <c r="D849" s="49">
        <v>34.270000000000003</v>
      </c>
      <c r="E849" s="50">
        <v>9148</v>
      </c>
      <c r="F849" s="50">
        <v>4653</v>
      </c>
      <c r="G849" s="51">
        <v>4495</v>
      </c>
      <c r="H849" s="52">
        <v>267</v>
      </c>
    </row>
    <row r="850" spans="2:8">
      <c r="B850" s="41" t="s">
        <v>954</v>
      </c>
      <c r="C850" s="42">
        <v>55743</v>
      </c>
      <c r="D850" s="43">
        <v>91.58</v>
      </c>
      <c r="E850" s="44">
        <v>28323</v>
      </c>
      <c r="F850" s="44">
        <v>13828</v>
      </c>
      <c r="G850" s="45">
        <v>14495</v>
      </c>
      <c r="H850" s="46">
        <v>309</v>
      </c>
    </row>
    <row r="851" spans="2:8">
      <c r="B851" s="47" t="s">
        <v>955</v>
      </c>
      <c r="C851" s="48">
        <v>65510</v>
      </c>
      <c r="D851" s="49">
        <v>79.760000000000005</v>
      </c>
      <c r="E851" s="50">
        <v>24897</v>
      </c>
      <c r="F851" s="50">
        <v>11919</v>
      </c>
      <c r="G851" s="51">
        <v>12978</v>
      </c>
      <c r="H851" s="52">
        <v>312</v>
      </c>
    </row>
    <row r="852" spans="2:8">
      <c r="B852" s="41" t="s">
        <v>956</v>
      </c>
      <c r="C852" s="42">
        <v>89257</v>
      </c>
      <c r="D852" s="43">
        <v>36.39</v>
      </c>
      <c r="E852" s="44">
        <v>17473</v>
      </c>
      <c r="F852" s="44">
        <v>8637</v>
      </c>
      <c r="G852" s="45">
        <v>8836</v>
      </c>
      <c r="H852" s="46">
        <v>480</v>
      </c>
    </row>
    <row r="853" spans="2:8">
      <c r="B853" s="47" t="s">
        <v>957</v>
      </c>
      <c r="C853" s="48">
        <v>98693</v>
      </c>
      <c r="D853" s="49">
        <v>168.18</v>
      </c>
      <c r="E853" s="50">
        <v>36716</v>
      </c>
      <c r="F853" s="50">
        <v>18951</v>
      </c>
      <c r="G853" s="51">
        <v>17765</v>
      </c>
      <c r="H853" s="52">
        <v>218</v>
      </c>
    </row>
    <row r="854" spans="2:8">
      <c r="B854" s="41" t="s">
        <v>958</v>
      </c>
      <c r="C854" s="42">
        <v>38871</v>
      </c>
      <c r="D854" s="43">
        <v>62.97</v>
      </c>
      <c r="E854" s="44">
        <v>9526</v>
      </c>
      <c r="F854" s="44">
        <v>4729</v>
      </c>
      <c r="G854" s="45">
        <v>4797</v>
      </c>
      <c r="H854" s="46">
        <v>151</v>
      </c>
    </row>
    <row r="855" spans="2:8">
      <c r="B855" s="47" t="s">
        <v>959</v>
      </c>
      <c r="C855" s="48">
        <v>74532</v>
      </c>
      <c r="D855" s="49">
        <v>54.87</v>
      </c>
      <c r="E855" s="50">
        <v>6584</v>
      </c>
      <c r="F855" s="50">
        <v>3358</v>
      </c>
      <c r="G855" s="51">
        <v>3226</v>
      </c>
      <c r="H855" s="52">
        <v>120</v>
      </c>
    </row>
    <row r="856" spans="2:8">
      <c r="B856" s="41" t="s">
        <v>960</v>
      </c>
      <c r="C856" s="42">
        <v>34376</v>
      </c>
      <c r="D856" s="43">
        <v>28.54</v>
      </c>
      <c r="E856" s="44">
        <v>7068</v>
      </c>
      <c r="F856" s="44">
        <v>3489</v>
      </c>
      <c r="G856" s="45">
        <v>3579</v>
      </c>
      <c r="H856" s="46">
        <v>248</v>
      </c>
    </row>
    <row r="857" spans="2:8">
      <c r="B857" s="47" t="s">
        <v>961</v>
      </c>
      <c r="C857" s="48">
        <v>87509</v>
      </c>
      <c r="D857" s="49">
        <v>81.430000000000007</v>
      </c>
      <c r="E857" s="50">
        <v>14271</v>
      </c>
      <c r="F857" s="50">
        <v>6956</v>
      </c>
      <c r="G857" s="51">
        <v>7315</v>
      </c>
      <c r="H857" s="52">
        <v>175</v>
      </c>
    </row>
    <row r="858" spans="2:8">
      <c r="B858" s="41" t="s">
        <v>962</v>
      </c>
      <c r="C858" s="42">
        <v>74653</v>
      </c>
      <c r="D858" s="43">
        <v>46.48</v>
      </c>
      <c r="E858" s="44">
        <v>5480</v>
      </c>
      <c r="F858" s="44">
        <v>2729</v>
      </c>
      <c r="G858" s="45">
        <v>2751</v>
      </c>
      <c r="H858" s="46">
        <v>118</v>
      </c>
    </row>
    <row r="859" spans="2:8">
      <c r="B859" s="47" t="s">
        <v>963</v>
      </c>
      <c r="C859" s="48">
        <v>55218</v>
      </c>
      <c r="D859" s="49">
        <v>49.86</v>
      </c>
      <c r="E859" s="50">
        <v>25010</v>
      </c>
      <c r="F859" s="50">
        <v>12276</v>
      </c>
      <c r="G859" s="51">
        <v>12734</v>
      </c>
      <c r="H859" s="52">
        <v>502</v>
      </c>
    </row>
    <row r="860" spans="2:8">
      <c r="B860" s="41" t="s">
        <v>964</v>
      </c>
      <c r="C860" s="42">
        <v>85047</v>
      </c>
      <c r="D860" s="43">
        <v>133.35</v>
      </c>
      <c r="E860" s="44">
        <v>136981</v>
      </c>
      <c r="F860" s="44">
        <v>69252</v>
      </c>
      <c r="G860" s="45">
        <v>67729</v>
      </c>
      <c r="H860" s="46">
        <v>1027</v>
      </c>
    </row>
    <row r="861" spans="2:8">
      <c r="B861" s="47" t="s">
        <v>965</v>
      </c>
      <c r="C861" s="48">
        <v>97346</v>
      </c>
      <c r="D861" s="49">
        <v>78.06</v>
      </c>
      <c r="E861" s="50">
        <v>4619</v>
      </c>
      <c r="F861" s="50">
        <v>2268</v>
      </c>
      <c r="G861" s="51">
        <v>2351</v>
      </c>
      <c r="H861" s="52">
        <v>59</v>
      </c>
    </row>
    <row r="862" spans="2:8">
      <c r="B862" s="41" t="s">
        <v>966</v>
      </c>
      <c r="C862" s="42">
        <v>58636</v>
      </c>
      <c r="D862" s="43">
        <v>125.49</v>
      </c>
      <c r="E862" s="44">
        <v>92666</v>
      </c>
      <c r="F862" s="44">
        <v>45305</v>
      </c>
      <c r="G862" s="45">
        <v>47361</v>
      </c>
      <c r="H862" s="46">
        <v>738</v>
      </c>
    </row>
    <row r="863" spans="2:8">
      <c r="B863" s="47" t="s">
        <v>967</v>
      </c>
      <c r="C863" s="48">
        <v>88316</v>
      </c>
      <c r="D863" s="49">
        <v>85.39</v>
      </c>
      <c r="E863" s="50">
        <v>14018</v>
      </c>
      <c r="F863" s="50">
        <v>7011</v>
      </c>
      <c r="G863" s="51">
        <v>7007</v>
      </c>
      <c r="H863" s="52">
        <v>164</v>
      </c>
    </row>
    <row r="864" spans="2:8">
      <c r="B864" s="41" t="s">
        <v>968</v>
      </c>
      <c r="C864" s="42">
        <v>46419</v>
      </c>
      <c r="D864" s="43">
        <v>42.8</v>
      </c>
      <c r="E864" s="44">
        <v>10692</v>
      </c>
      <c r="F864" s="44">
        <v>5419</v>
      </c>
      <c r="G864" s="45">
        <v>5273</v>
      </c>
      <c r="H864" s="46">
        <v>250</v>
      </c>
    </row>
    <row r="865" spans="2:8">
      <c r="B865" s="47" t="s">
        <v>969</v>
      </c>
      <c r="C865" s="48">
        <v>25524</v>
      </c>
      <c r="D865" s="49">
        <v>28.03</v>
      </c>
      <c r="E865" s="50">
        <v>31879</v>
      </c>
      <c r="F865" s="50">
        <v>15238</v>
      </c>
      <c r="G865" s="51">
        <v>16641</v>
      </c>
      <c r="H865" s="52">
        <v>1137</v>
      </c>
    </row>
    <row r="866" spans="2:8">
      <c r="B866" s="41" t="s">
        <v>970</v>
      </c>
      <c r="C866" s="42">
        <v>17126</v>
      </c>
      <c r="D866" s="43">
        <v>30.71</v>
      </c>
      <c r="E866" s="44">
        <v>2942</v>
      </c>
      <c r="F866" s="44">
        <v>1474</v>
      </c>
      <c r="G866" s="45">
        <v>1468</v>
      </c>
      <c r="H866" s="46">
        <v>96</v>
      </c>
    </row>
    <row r="867" spans="2:8">
      <c r="B867" s="47" t="s">
        <v>971</v>
      </c>
      <c r="C867" s="48">
        <v>7743</v>
      </c>
      <c r="D867" s="49">
        <v>114.77</v>
      </c>
      <c r="E867" s="50">
        <v>111407</v>
      </c>
      <c r="F867" s="50">
        <v>55665</v>
      </c>
      <c r="G867" s="51">
        <v>55742</v>
      </c>
      <c r="H867" s="52">
        <v>971</v>
      </c>
    </row>
    <row r="868" spans="2:8">
      <c r="B868" s="41" t="s">
        <v>972</v>
      </c>
      <c r="C868" s="42">
        <v>39319</v>
      </c>
      <c r="D868" s="43">
        <v>269.93</v>
      </c>
      <c r="E868" s="44">
        <v>6858</v>
      </c>
      <c r="F868" s="44">
        <v>3470</v>
      </c>
      <c r="G868" s="45">
        <v>3388</v>
      </c>
      <c r="H868" s="46">
        <v>25</v>
      </c>
    </row>
    <row r="869" spans="2:8">
      <c r="B869" s="47" t="s">
        <v>973</v>
      </c>
      <c r="C869" s="48">
        <v>6917</v>
      </c>
      <c r="D869" s="49">
        <v>352.12</v>
      </c>
      <c r="E869" s="50">
        <v>14104</v>
      </c>
      <c r="F869" s="50">
        <v>7011</v>
      </c>
      <c r="G869" s="51">
        <v>7093</v>
      </c>
      <c r="H869" s="52">
        <v>40</v>
      </c>
    </row>
    <row r="870" spans="2:8">
      <c r="B870" s="41" t="s">
        <v>974</v>
      </c>
      <c r="C870" s="42">
        <v>26441</v>
      </c>
      <c r="D870" s="43">
        <v>42.23</v>
      </c>
      <c r="E870" s="44">
        <v>14301</v>
      </c>
      <c r="F870" s="44">
        <v>6825</v>
      </c>
      <c r="G870" s="45">
        <v>7476</v>
      </c>
      <c r="H870" s="46">
        <v>339</v>
      </c>
    </row>
    <row r="871" spans="2:8">
      <c r="B871" s="47" t="s">
        <v>975</v>
      </c>
      <c r="C871" s="48">
        <v>16247</v>
      </c>
      <c r="D871" s="49">
        <v>121.68</v>
      </c>
      <c r="E871" s="50">
        <v>3419</v>
      </c>
      <c r="F871" s="50">
        <v>1716</v>
      </c>
      <c r="G871" s="51">
        <v>1703</v>
      </c>
      <c r="H871" s="52">
        <v>28</v>
      </c>
    </row>
    <row r="872" spans="2:8">
      <c r="B872" s="41" t="s">
        <v>976</v>
      </c>
      <c r="C872" s="42">
        <v>8349</v>
      </c>
      <c r="D872" s="43">
        <v>29.58</v>
      </c>
      <c r="E872" s="44">
        <v>3973</v>
      </c>
      <c r="F872" s="44">
        <v>1939</v>
      </c>
      <c r="G872" s="45">
        <v>2034</v>
      </c>
      <c r="H872" s="46">
        <v>134</v>
      </c>
    </row>
    <row r="873" spans="2:8">
      <c r="B873" s="47" t="s">
        <v>977</v>
      </c>
      <c r="C873" s="48">
        <v>9477</v>
      </c>
      <c r="D873" s="49">
        <v>49.7</v>
      </c>
      <c r="E873" s="50">
        <v>2663</v>
      </c>
      <c r="F873" s="50">
        <v>1359</v>
      </c>
      <c r="G873" s="51">
        <v>1304</v>
      </c>
      <c r="H873" s="52">
        <v>54</v>
      </c>
    </row>
    <row r="874" spans="2:8">
      <c r="B874" s="41" t="s">
        <v>978</v>
      </c>
      <c r="C874" s="42">
        <v>52428</v>
      </c>
      <c r="D874" s="43">
        <v>90.39</v>
      </c>
      <c r="E874" s="44">
        <v>32632</v>
      </c>
      <c r="F874" s="44">
        <v>16379</v>
      </c>
      <c r="G874" s="45">
        <v>16253</v>
      </c>
      <c r="H874" s="46">
        <v>361</v>
      </c>
    </row>
    <row r="875" spans="2:8">
      <c r="B875" s="47" t="s">
        <v>979</v>
      </c>
      <c r="C875" s="48">
        <v>14913</v>
      </c>
      <c r="D875" s="49">
        <v>176.48</v>
      </c>
      <c r="E875" s="50">
        <v>12311</v>
      </c>
      <c r="F875" s="50">
        <v>5999</v>
      </c>
      <c r="G875" s="51">
        <v>6312</v>
      </c>
      <c r="H875" s="52">
        <v>70</v>
      </c>
    </row>
    <row r="876" spans="2:8">
      <c r="B876" s="41" t="s">
        <v>980</v>
      </c>
      <c r="C876" s="42">
        <v>41564</v>
      </c>
      <c r="D876" s="43">
        <v>37.26</v>
      </c>
      <c r="E876" s="44">
        <v>43433</v>
      </c>
      <c r="F876" s="44">
        <v>20891</v>
      </c>
      <c r="G876" s="45">
        <v>22542</v>
      </c>
      <c r="H876" s="46">
        <v>1166</v>
      </c>
    </row>
    <row r="877" spans="2:8">
      <c r="B877" s="47" t="s">
        <v>981</v>
      </c>
      <c r="C877" s="48">
        <v>7768</v>
      </c>
      <c r="D877" s="49">
        <v>7.89</v>
      </c>
      <c r="E877" s="50">
        <v>6822</v>
      </c>
      <c r="F877" s="50">
        <v>3345</v>
      </c>
      <c r="G877" s="51">
        <v>3477</v>
      </c>
      <c r="H877" s="52">
        <v>865</v>
      </c>
    </row>
    <row r="878" spans="2:8">
      <c r="B878" s="41" t="s">
        <v>982</v>
      </c>
      <c r="C878" s="42">
        <v>56759</v>
      </c>
      <c r="D878" s="43">
        <v>8.18</v>
      </c>
      <c r="E878" s="44">
        <v>3158</v>
      </c>
      <c r="F878" s="44">
        <v>1528</v>
      </c>
      <c r="G878" s="45">
        <v>1630</v>
      </c>
      <c r="H878" s="46">
        <v>386</v>
      </c>
    </row>
    <row r="879" spans="2:8">
      <c r="B879" s="47" t="s">
        <v>983</v>
      </c>
      <c r="C879" s="48">
        <v>67657</v>
      </c>
      <c r="D879" s="49">
        <v>139.69999999999999</v>
      </c>
      <c r="E879" s="50">
        <v>99845</v>
      </c>
      <c r="F879" s="50">
        <v>50353</v>
      </c>
      <c r="G879" s="51">
        <v>49492</v>
      </c>
      <c r="H879" s="52">
        <v>715</v>
      </c>
    </row>
    <row r="880" spans="2:8">
      <c r="B880" s="41" t="s">
        <v>984</v>
      </c>
      <c r="C880" s="42">
        <v>39624</v>
      </c>
      <c r="D880" s="43">
        <v>272.85000000000002</v>
      </c>
      <c r="E880" s="44">
        <v>7594</v>
      </c>
      <c r="F880" s="44">
        <v>3828</v>
      </c>
      <c r="G880" s="45">
        <v>3766</v>
      </c>
      <c r="H880" s="46">
        <v>28</v>
      </c>
    </row>
    <row r="881" spans="2:8">
      <c r="B881" s="47" t="s">
        <v>985</v>
      </c>
      <c r="C881" s="48">
        <v>47546</v>
      </c>
      <c r="D881" s="49">
        <v>88.2</v>
      </c>
      <c r="E881" s="50">
        <v>13902</v>
      </c>
      <c r="F881" s="50">
        <v>6915</v>
      </c>
      <c r="G881" s="51">
        <v>6987</v>
      </c>
      <c r="H881" s="52">
        <v>158</v>
      </c>
    </row>
    <row r="882" spans="2:8">
      <c r="B882" s="41" t="s">
        <v>986</v>
      </c>
      <c r="C882" s="42">
        <v>24568</v>
      </c>
      <c r="D882" s="43">
        <v>23.11</v>
      </c>
      <c r="E882" s="44">
        <v>21813</v>
      </c>
      <c r="F882" s="44">
        <v>10777</v>
      </c>
      <c r="G882" s="45">
        <v>11036</v>
      </c>
      <c r="H882" s="46">
        <v>944</v>
      </c>
    </row>
    <row r="883" spans="2:8">
      <c r="B883" s="47" t="s">
        <v>987</v>
      </c>
      <c r="C883" s="48">
        <v>36452</v>
      </c>
      <c r="D883" s="49">
        <v>40.479999999999997</v>
      </c>
      <c r="E883" s="50">
        <v>3299</v>
      </c>
      <c r="F883" s="50">
        <v>1665</v>
      </c>
      <c r="G883" s="51">
        <v>1634</v>
      </c>
      <c r="H883" s="52">
        <v>81</v>
      </c>
    </row>
    <row r="884" spans="2:8">
      <c r="B884" s="41" t="s">
        <v>988</v>
      </c>
      <c r="C884" s="42">
        <v>59174</v>
      </c>
      <c r="D884" s="43">
        <v>40.950000000000003</v>
      </c>
      <c r="E884" s="44">
        <v>42971</v>
      </c>
      <c r="F884" s="44">
        <v>21005</v>
      </c>
      <c r="G884" s="45">
        <v>21966</v>
      </c>
      <c r="H884" s="46">
        <v>1049</v>
      </c>
    </row>
    <row r="885" spans="2:8">
      <c r="B885" s="47" t="s">
        <v>989</v>
      </c>
      <c r="C885" s="48">
        <v>1917</v>
      </c>
      <c r="D885" s="49">
        <v>53.25</v>
      </c>
      <c r="E885" s="50">
        <v>14742</v>
      </c>
      <c r="F885" s="50">
        <v>7195</v>
      </c>
      <c r="G885" s="51">
        <v>7547</v>
      </c>
      <c r="H885" s="52">
        <v>277</v>
      </c>
    </row>
    <row r="886" spans="2:8">
      <c r="B886" s="41" t="s">
        <v>990</v>
      </c>
      <c r="C886" s="42">
        <v>47475</v>
      </c>
      <c r="D886" s="43">
        <v>63.14</v>
      </c>
      <c r="E886" s="44">
        <v>37391</v>
      </c>
      <c r="F886" s="44">
        <v>18332</v>
      </c>
      <c r="G886" s="45">
        <v>19059</v>
      </c>
      <c r="H886" s="46">
        <v>592</v>
      </c>
    </row>
    <row r="887" spans="2:8">
      <c r="B887" s="47" t="s">
        <v>991</v>
      </c>
      <c r="C887" s="48">
        <v>76870</v>
      </c>
      <c r="D887" s="49">
        <v>26.69</v>
      </c>
      <c r="E887" s="50">
        <v>9061</v>
      </c>
      <c r="F887" s="50">
        <v>4516</v>
      </c>
      <c r="G887" s="51">
        <v>4545</v>
      </c>
      <c r="H887" s="52">
        <v>339</v>
      </c>
    </row>
    <row r="888" spans="2:8">
      <c r="B888" s="41" t="s">
        <v>992</v>
      </c>
      <c r="C888" s="42">
        <v>79400</v>
      </c>
      <c r="D888" s="43">
        <v>62.26</v>
      </c>
      <c r="E888" s="44">
        <v>8249</v>
      </c>
      <c r="F888" s="44">
        <v>4048</v>
      </c>
      <c r="G888" s="45">
        <v>4201</v>
      </c>
      <c r="H888" s="46">
        <v>132</v>
      </c>
    </row>
    <row r="889" spans="2:8">
      <c r="B889" s="47" t="s">
        <v>993</v>
      </c>
      <c r="C889" s="48">
        <v>24376</v>
      </c>
      <c r="D889" s="49">
        <v>43.33</v>
      </c>
      <c r="E889" s="50">
        <v>8619</v>
      </c>
      <c r="F889" s="50">
        <v>4147</v>
      </c>
      <c r="G889" s="51">
        <v>4472</v>
      </c>
      <c r="H889" s="52">
        <v>199</v>
      </c>
    </row>
    <row r="890" spans="2:8">
      <c r="B890" s="41" t="s">
        <v>994</v>
      </c>
      <c r="C890" s="42">
        <v>61184</v>
      </c>
      <c r="D890" s="43">
        <v>43.94</v>
      </c>
      <c r="E890" s="44">
        <v>22127</v>
      </c>
      <c r="F890" s="44">
        <v>10944</v>
      </c>
      <c r="G890" s="45">
        <v>11183</v>
      </c>
      <c r="H890" s="46">
        <v>504</v>
      </c>
    </row>
    <row r="891" spans="2:8">
      <c r="B891" s="47" t="s">
        <v>995</v>
      </c>
      <c r="C891" s="48">
        <v>76124</v>
      </c>
      <c r="D891" s="49">
        <v>173.42</v>
      </c>
      <c r="E891" s="50">
        <v>313092</v>
      </c>
      <c r="F891" s="50">
        <v>160429</v>
      </c>
      <c r="G891" s="51">
        <v>152663</v>
      </c>
      <c r="H891" s="52">
        <v>1805</v>
      </c>
    </row>
    <row r="892" spans="2:8">
      <c r="B892" s="41" t="s">
        <v>996</v>
      </c>
      <c r="C892" s="42">
        <v>97753</v>
      </c>
      <c r="D892" s="43">
        <v>98.15</v>
      </c>
      <c r="E892" s="44">
        <v>15004</v>
      </c>
      <c r="F892" s="44">
        <v>7412</v>
      </c>
      <c r="G892" s="45">
        <v>7592</v>
      </c>
      <c r="H892" s="46">
        <v>153</v>
      </c>
    </row>
    <row r="893" spans="2:8">
      <c r="B893" s="47" t="s">
        <v>997</v>
      </c>
      <c r="C893" s="48">
        <v>34117</v>
      </c>
      <c r="D893" s="49">
        <v>106.8</v>
      </c>
      <c r="E893" s="50">
        <v>201585</v>
      </c>
      <c r="F893" s="50">
        <v>99007</v>
      </c>
      <c r="G893" s="51">
        <v>102578</v>
      </c>
      <c r="H893" s="52">
        <v>1888</v>
      </c>
    </row>
    <row r="894" spans="2:8">
      <c r="B894" s="41" t="s">
        <v>998</v>
      </c>
      <c r="C894" s="42">
        <v>56288</v>
      </c>
      <c r="D894" s="43">
        <v>8.4700000000000006</v>
      </c>
      <c r="E894" s="44">
        <v>5410</v>
      </c>
      <c r="F894" s="44">
        <v>2694</v>
      </c>
      <c r="G894" s="45">
        <v>2716</v>
      </c>
      <c r="H894" s="46">
        <v>639</v>
      </c>
    </row>
    <row r="895" spans="2:8">
      <c r="B895" s="47" t="s">
        <v>999</v>
      </c>
      <c r="C895" s="48">
        <v>56368</v>
      </c>
      <c r="D895" s="49">
        <v>9.18</v>
      </c>
      <c r="E895" s="50">
        <v>2230</v>
      </c>
      <c r="F895" s="50">
        <v>1064</v>
      </c>
      <c r="G895" s="51">
        <v>1166</v>
      </c>
      <c r="H895" s="52">
        <v>243</v>
      </c>
    </row>
    <row r="896" spans="2:8">
      <c r="B896" s="41" t="s">
        <v>1000</v>
      </c>
      <c r="C896" s="42">
        <v>56349</v>
      </c>
      <c r="D896" s="43">
        <v>13.05</v>
      </c>
      <c r="E896" s="44">
        <v>839</v>
      </c>
      <c r="F896" s="44">
        <v>434</v>
      </c>
      <c r="G896" s="45">
        <v>405</v>
      </c>
      <c r="H896" s="46">
        <v>64</v>
      </c>
    </row>
    <row r="897" spans="2:8">
      <c r="B897" s="47" t="s">
        <v>1001</v>
      </c>
      <c r="C897" s="48">
        <v>87600</v>
      </c>
      <c r="D897" s="49">
        <v>40.020000000000003</v>
      </c>
      <c r="E897" s="50">
        <v>43893</v>
      </c>
      <c r="F897" s="50">
        <v>21610</v>
      </c>
      <c r="G897" s="51">
        <v>22283</v>
      </c>
      <c r="H897" s="52">
        <v>1097</v>
      </c>
    </row>
    <row r="898" spans="2:8">
      <c r="B898" s="41" t="s">
        <v>1002</v>
      </c>
      <c r="C898" s="42">
        <v>77694</v>
      </c>
      <c r="D898" s="43">
        <v>75.069999999999993</v>
      </c>
      <c r="E898" s="44">
        <v>36089</v>
      </c>
      <c r="F898" s="44">
        <v>17967</v>
      </c>
      <c r="G898" s="45">
        <v>18122</v>
      </c>
      <c r="H898" s="46">
        <v>481</v>
      </c>
    </row>
    <row r="899" spans="2:8">
      <c r="B899" s="47" t="s">
        <v>1003</v>
      </c>
      <c r="C899" s="48">
        <v>6537</v>
      </c>
      <c r="D899" s="49">
        <v>40.56</v>
      </c>
      <c r="E899" s="50">
        <v>3407</v>
      </c>
      <c r="F899" s="50">
        <v>1696</v>
      </c>
      <c r="G899" s="51">
        <v>1711</v>
      </c>
      <c r="H899" s="52">
        <v>84</v>
      </c>
    </row>
    <row r="900" spans="2:8">
      <c r="B900" s="41" t="s">
        <v>1004</v>
      </c>
      <c r="C900" s="42">
        <v>93309</v>
      </c>
      <c r="D900" s="43">
        <v>76.680000000000007</v>
      </c>
      <c r="E900" s="44">
        <v>16714</v>
      </c>
      <c r="F900" s="44">
        <v>8398</v>
      </c>
      <c r="G900" s="45">
        <v>8316</v>
      </c>
      <c r="H900" s="46">
        <v>218</v>
      </c>
    </row>
    <row r="901" spans="2:8">
      <c r="B901" s="47" t="s">
        <v>1005</v>
      </c>
      <c r="C901" s="48">
        <v>65779</v>
      </c>
      <c r="D901" s="49">
        <v>30.73</v>
      </c>
      <c r="E901" s="50">
        <v>29055</v>
      </c>
      <c r="F901" s="50">
        <v>14209</v>
      </c>
      <c r="G901" s="51">
        <v>14846</v>
      </c>
      <c r="H901" s="52">
        <v>945</v>
      </c>
    </row>
    <row r="902" spans="2:8">
      <c r="B902" s="41" t="s">
        <v>1006</v>
      </c>
      <c r="C902" s="42">
        <v>25548</v>
      </c>
      <c r="D902" s="43">
        <v>18.809999999999999</v>
      </c>
      <c r="E902" s="44">
        <v>8142</v>
      </c>
      <c r="F902" s="44">
        <v>4055</v>
      </c>
      <c r="G902" s="45">
        <v>4087</v>
      </c>
      <c r="H902" s="46">
        <v>433</v>
      </c>
    </row>
    <row r="903" spans="2:8">
      <c r="B903" s="47" t="s">
        <v>1007</v>
      </c>
      <c r="C903" s="48">
        <v>65451</v>
      </c>
      <c r="D903" s="49">
        <v>15.41</v>
      </c>
      <c r="E903" s="50">
        <v>16936</v>
      </c>
      <c r="F903" s="50">
        <v>8798</v>
      </c>
      <c r="G903" s="51">
        <v>8138</v>
      </c>
      <c r="H903" s="52">
        <v>1099</v>
      </c>
    </row>
    <row r="904" spans="2:8">
      <c r="B904" s="41" t="s">
        <v>1008</v>
      </c>
      <c r="C904" s="42">
        <v>6901</v>
      </c>
      <c r="D904" s="43">
        <v>235.22</v>
      </c>
      <c r="E904" s="44">
        <v>9737</v>
      </c>
      <c r="F904" s="44">
        <v>4837</v>
      </c>
      <c r="G904" s="45">
        <v>4900</v>
      </c>
      <c r="H904" s="46">
        <v>41</v>
      </c>
    </row>
    <row r="905" spans="2:8">
      <c r="B905" s="47" t="s">
        <v>1009</v>
      </c>
      <c r="C905" s="48">
        <v>95478</v>
      </c>
      <c r="D905" s="49">
        <v>56.79</v>
      </c>
      <c r="E905" s="50">
        <v>5508</v>
      </c>
      <c r="F905" s="50">
        <v>2709</v>
      </c>
      <c r="G905" s="51">
        <v>2799</v>
      </c>
      <c r="H905" s="52">
        <v>97</v>
      </c>
    </row>
    <row r="906" spans="2:8">
      <c r="B906" s="41" t="s">
        <v>1010</v>
      </c>
      <c r="C906" s="42">
        <v>47906</v>
      </c>
      <c r="D906" s="43">
        <v>68.8</v>
      </c>
      <c r="E906" s="44">
        <v>34597</v>
      </c>
      <c r="F906" s="44">
        <v>16794</v>
      </c>
      <c r="G906" s="45">
        <v>17803</v>
      </c>
      <c r="H906" s="46">
        <v>503</v>
      </c>
    </row>
    <row r="907" spans="2:8">
      <c r="B907" s="47" t="s">
        <v>1011</v>
      </c>
      <c r="C907" s="48">
        <v>87435</v>
      </c>
      <c r="D907" s="49">
        <v>63.28</v>
      </c>
      <c r="E907" s="50">
        <v>68907</v>
      </c>
      <c r="F907" s="50">
        <v>34141</v>
      </c>
      <c r="G907" s="51">
        <v>34766</v>
      </c>
      <c r="H907" s="52">
        <v>1089</v>
      </c>
    </row>
    <row r="908" spans="2:8">
      <c r="B908" s="41" t="s">
        <v>1012</v>
      </c>
      <c r="C908" s="42">
        <v>79341</v>
      </c>
      <c r="D908" s="43">
        <v>36.93</v>
      </c>
      <c r="E908" s="44">
        <v>10089</v>
      </c>
      <c r="F908" s="44">
        <v>5029</v>
      </c>
      <c r="G908" s="45">
        <v>5060</v>
      </c>
      <c r="H908" s="46">
        <v>273</v>
      </c>
    </row>
    <row r="909" spans="2:8">
      <c r="B909" s="47" t="s">
        <v>1013</v>
      </c>
      <c r="C909" s="48">
        <v>50171</v>
      </c>
      <c r="D909" s="49">
        <v>113.96</v>
      </c>
      <c r="E909" s="50">
        <v>66206</v>
      </c>
      <c r="F909" s="50">
        <v>32700</v>
      </c>
      <c r="G909" s="51">
        <v>33506</v>
      </c>
      <c r="H909" s="52">
        <v>581</v>
      </c>
    </row>
    <row r="910" spans="2:8">
      <c r="B910" s="41" t="s">
        <v>1014</v>
      </c>
      <c r="C910" s="42">
        <v>14669</v>
      </c>
      <c r="D910" s="43">
        <v>93.64</v>
      </c>
      <c r="E910" s="44">
        <v>6498</v>
      </c>
      <c r="F910" s="44">
        <v>3242</v>
      </c>
      <c r="G910" s="45">
        <v>3256</v>
      </c>
      <c r="H910" s="46">
        <v>69</v>
      </c>
    </row>
    <row r="911" spans="2:8">
      <c r="B911" s="47" t="s">
        <v>1015</v>
      </c>
      <c r="C911" s="48">
        <v>47623</v>
      </c>
      <c r="D911" s="49">
        <v>100.64</v>
      </c>
      <c r="E911" s="50">
        <v>28021</v>
      </c>
      <c r="F911" s="50">
        <v>13752</v>
      </c>
      <c r="G911" s="51">
        <v>14269</v>
      </c>
      <c r="H911" s="52">
        <v>278</v>
      </c>
    </row>
    <row r="912" spans="2:8">
      <c r="B912" s="41" t="s">
        <v>1016</v>
      </c>
      <c r="C912" s="42">
        <v>24103</v>
      </c>
      <c r="D912" s="43">
        <v>118.65</v>
      </c>
      <c r="E912" s="44">
        <v>247548</v>
      </c>
      <c r="F912" s="44">
        <v>120566</v>
      </c>
      <c r="G912" s="45">
        <v>126982</v>
      </c>
      <c r="H912" s="46">
        <v>2086</v>
      </c>
    </row>
    <row r="913" spans="2:8">
      <c r="B913" s="47" t="s">
        <v>1017</v>
      </c>
      <c r="C913" s="48">
        <v>58566</v>
      </c>
      <c r="D913" s="49">
        <v>71.91</v>
      </c>
      <c r="E913" s="50">
        <v>16137</v>
      </c>
      <c r="F913" s="50">
        <v>7963</v>
      </c>
      <c r="G913" s="51">
        <v>8174</v>
      </c>
      <c r="H913" s="52">
        <v>224</v>
      </c>
    </row>
    <row r="914" spans="2:8">
      <c r="B914" s="41" t="s">
        <v>1018</v>
      </c>
      <c r="C914" s="42">
        <v>99638</v>
      </c>
      <c r="D914" s="43">
        <v>13.36</v>
      </c>
      <c r="E914" s="44">
        <v>1913</v>
      </c>
      <c r="F914" s="44">
        <v>937</v>
      </c>
      <c r="G914" s="45">
        <v>976</v>
      </c>
      <c r="H914" s="46">
        <v>143</v>
      </c>
    </row>
    <row r="915" spans="2:8">
      <c r="B915" s="47" t="s">
        <v>1019</v>
      </c>
      <c r="C915" s="48">
        <v>55481</v>
      </c>
      <c r="D915" s="49">
        <v>18.05</v>
      </c>
      <c r="E915" s="50">
        <v>3993</v>
      </c>
      <c r="F915" s="50">
        <v>1976</v>
      </c>
      <c r="G915" s="51">
        <v>2017</v>
      </c>
      <c r="H915" s="52">
        <v>221</v>
      </c>
    </row>
    <row r="916" spans="2:8">
      <c r="B916" s="41" t="s">
        <v>1020</v>
      </c>
      <c r="C916" s="42">
        <v>74592</v>
      </c>
      <c r="D916" s="43">
        <v>40.93</v>
      </c>
      <c r="E916" s="44">
        <v>4393</v>
      </c>
      <c r="F916" s="44">
        <v>2346</v>
      </c>
      <c r="G916" s="45">
        <v>2047</v>
      </c>
      <c r="H916" s="46">
        <v>107</v>
      </c>
    </row>
    <row r="917" spans="2:8">
      <c r="B917" s="47" t="s">
        <v>1021</v>
      </c>
      <c r="C917" s="48">
        <v>8107</v>
      </c>
      <c r="D917" s="49">
        <v>39.57</v>
      </c>
      <c r="E917" s="50">
        <v>8242</v>
      </c>
      <c r="F917" s="50">
        <v>3983</v>
      </c>
      <c r="G917" s="51">
        <v>4259</v>
      </c>
      <c r="H917" s="52">
        <v>208</v>
      </c>
    </row>
    <row r="918" spans="2:8">
      <c r="B918" s="41" t="s">
        <v>1022</v>
      </c>
      <c r="C918" s="42">
        <v>57548</v>
      </c>
      <c r="D918" s="43">
        <v>39.76</v>
      </c>
      <c r="E918" s="44">
        <v>8498</v>
      </c>
      <c r="F918" s="44">
        <v>4162</v>
      </c>
      <c r="G918" s="45">
        <v>4336</v>
      </c>
      <c r="H918" s="46">
        <v>214</v>
      </c>
    </row>
    <row r="919" spans="2:8">
      <c r="B919" s="47" t="s">
        <v>1023</v>
      </c>
      <c r="C919" s="48">
        <v>95153</v>
      </c>
      <c r="D919" s="49">
        <v>48.48</v>
      </c>
      <c r="E919" s="50">
        <v>3286</v>
      </c>
      <c r="F919" s="50">
        <v>1605</v>
      </c>
      <c r="G919" s="51">
        <v>1681</v>
      </c>
      <c r="H919" s="52">
        <v>68</v>
      </c>
    </row>
    <row r="920" spans="2:8">
      <c r="B920" s="41" t="s">
        <v>1024</v>
      </c>
      <c r="C920" s="42">
        <v>35274</v>
      </c>
      <c r="D920" s="43">
        <v>90.95</v>
      </c>
      <c r="E920" s="44">
        <v>16298</v>
      </c>
      <c r="F920" s="44">
        <v>8054</v>
      </c>
      <c r="G920" s="45">
        <v>8244</v>
      </c>
      <c r="H920" s="46">
        <v>179</v>
      </c>
    </row>
    <row r="921" spans="2:8">
      <c r="B921" s="47" t="s">
        <v>1025</v>
      </c>
      <c r="C921" s="48">
        <v>73230</v>
      </c>
      <c r="D921" s="49">
        <v>40.47</v>
      </c>
      <c r="E921" s="50">
        <v>40523</v>
      </c>
      <c r="F921" s="50">
        <v>19948</v>
      </c>
      <c r="G921" s="51">
        <v>20575</v>
      </c>
      <c r="H921" s="52">
        <v>1001</v>
      </c>
    </row>
    <row r="922" spans="2:8">
      <c r="B922" s="41" t="s">
        <v>1026</v>
      </c>
      <c r="C922" s="42">
        <v>67292</v>
      </c>
      <c r="D922" s="43">
        <v>26.36</v>
      </c>
      <c r="E922" s="44">
        <v>7802</v>
      </c>
      <c r="F922" s="44">
        <v>3746</v>
      </c>
      <c r="G922" s="45">
        <v>4056</v>
      </c>
      <c r="H922" s="46">
        <v>296</v>
      </c>
    </row>
    <row r="923" spans="2:8">
      <c r="B923" s="47" t="s">
        <v>1027</v>
      </c>
      <c r="C923" s="48">
        <v>55606</v>
      </c>
      <c r="D923" s="49">
        <v>16.53</v>
      </c>
      <c r="E923" s="50">
        <v>8193</v>
      </c>
      <c r="F923" s="50">
        <v>3987</v>
      </c>
      <c r="G923" s="51">
        <v>4206</v>
      </c>
      <c r="H923" s="52">
        <v>496</v>
      </c>
    </row>
    <row r="924" spans="2:8">
      <c r="B924" s="41" t="s">
        <v>1028</v>
      </c>
      <c r="C924" s="42">
        <v>36320</v>
      </c>
      <c r="D924" s="43">
        <v>79.91</v>
      </c>
      <c r="E924" s="44">
        <v>3137</v>
      </c>
      <c r="F924" s="44">
        <v>1592</v>
      </c>
      <c r="G924" s="45">
        <v>1545</v>
      </c>
      <c r="H924" s="46">
        <v>39</v>
      </c>
    </row>
    <row r="925" spans="2:8">
      <c r="B925" s="47" t="s">
        <v>1029</v>
      </c>
      <c r="C925" s="48">
        <v>97318</v>
      </c>
      <c r="D925" s="49">
        <v>46.99</v>
      </c>
      <c r="E925" s="50">
        <v>21704</v>
      </c>
      <c r="F925" s="50">
        <v>10676</v>
      </c>
      <c r="G925" s="51">
        <v>11028</v>
      </c>
      <c r="H925" s="52">
        <v>462</v>
      </c>
    </row>
    <row r="926" spans="2:8">
      <c r="B926" s="41" t="s">
        <v>1030</v>
      </c>
      <c r="C926" s="42">
        <v>4567</v>
      </c>
      <c r="D926" s="43">
        <v>29.04</v>
      </c>
      <c r="E926" s="44">
        <v>4952</v>
      </c>
      <c r="F926" s="44">
        <v>2453</v>
      </c>
      <c r="G926" s="45">
        <v>2499</v>
      </c>
      <c r="H926" s="46">
        <v>171</v>
      </c>
    </row>
    <row r="927" spans="2:8">
      <c r="B927" s="47" t="s">
        <v>1031</v>
      </c>
      <c r="C927" s="48">
        <v>47533</v>
      </c>
      <c r="D927" s="49">
        <v>97.76</v>
      </c>
      <c r="E927" s="50">
        <v>51845</v>
      </c>
      <c r="F927" s="50">
        <v>25654</v>
      </c>
      <c r="G927" s="51">
        <v>26191</v>
      </c>
      <c r="H927" s="52">
        <v>530</v>
      </c>
    </row>
    <row r="928" spans="2:8">
      <c r="B928" s="41" t="s">
        <v>1032</v>
      </c>
      <c r="C928" s="42">
        <v>63911</v>
      </c>
      <c r="D928" s="43">
        <v>21.13</v>
      </c>
      <c r="E928" s="44">
        <v>6160</v>
      </c>
      <c r="F928" s="44">
        <v>3051</v>
      </c>
      <c r="G928" s="45">
        <v>3109</v>
      </c>
      <c r="H928" s="46">
        <v>292</v>
      </c>
    </row>
    <row r="929" spans="2:8">
      <c r="B929" s="47" t="s">
        <v>1033</v>
      </c>
      <c r="C929" s="48">
        <v>8248</v>
      </c>
      <c r="D929" s="49">
        <v>50.44</v>
      </c>
      <c r="E929" s="50">
        <v>8365</v>
      </c>
      <c r="F929" s="50">
        <v>4043</v>
      </c>
      <c r="G929" s="51">
        <v>4322</v>
      </c>
      <c r="H929" s="52">
        <v>166</v>
      </c>
    </row>
    <row r="930" spans="2:8">
      <c r="B930" s="41" t="s">
        <v>1034</v>
      </c>
      <c r="C930" s="42">
        <v>38486</v>
      </c>
      <c r="D930" s="43">
        <v>278.31</v>
      </c>
      <c r="E930" s="44">
        <v>10077</v>
      </c>
      <c r="F930" s="44">
        <v>4953</v>
      </c>
      <c r="G930" s="45">
        <v>5124</v>
      </c>
      <c r="H930" s="46">
        <v>36</v>
      </c>
    </row>
    <row r="931" spans="2:8">
      <c r="B931" s="47" t="s">
        <v>1035</v>
      </c>
      <c r="C931" s="48">
        <v>23948</v>
      </c>
      <c r="D931" s="49">
        <v>44.43</v>
      </c>
      <c r="E931" s="50">
        <v>3114</v>
      </c>
      <c r="F931" s="50">
        <v>1485</v>
      </c>
      <c r="G931" s="51">
        <v>1629</v>
      </c>
      <c r="H931" s="52">
        <v>70</v>
      </c>
    </row>
    <row r="932" spans="2:8">
      <c r="B932" s="41" t="s">
        <v>1036</v>
      </c>
      <c r="C932" s="42">
        <v>75438</v>
      </c>
      <c r="D932" s="43">
        <v>26.33</v>
      </c>
      <c r="E932" s="44">
        <v>8048</v>
      </c>
      <c r="F932" s="44">
        <v>3969</v>
      </c>
      <c r="G932" s="45">
        <v>4079</v>
      </c>
      <c r="H932" s="46">
        <v>306</v>
      </c>
    </row>
    <row r="933" spans="2:8">
      <c r="B933" s="47" t="s">
        <v>1037</v>
      </c>
      <c r="C933" s="48">
        <v>56068</v>
      </c>
      <c r="D933" s="49">
        <v>105.25</v>
      </c>
      <c r="E933" s="50">
        <v>114024</v>
      </c>
      <c r="F933" s="50">
        <v>55628</v>
      </c>
      <c r="G933" s="51">
        <v>58396</v>
      </c>
      <c r="H933" s="52">
        <v>1083</v>
      </c>
    </row>
    <row r="934" spans="2:8">
      <c r="B934" s="41" t="s">
        <v>1038</v>
      </c>
      <c r="C934" s="42">
        <v>83059</v>
      </c>
      <c r="D934" s="43">
        <v>19.829999999999998</v>
      </c>
      <c r="E934" s="44">
        <v>18505</v>
      </c>
      <c r="F934" s="44">
        <v>9055</v>
      </c>
      <c r="G934" s="45">
        <v>9450</v>
      </c>
      <c r="H934" s="46">
        <v>933</v>
      </c>
    </row>
    <row r="935" spans="2:8">
      <c r="B935" s="47" t="s">
        <v>1039</v>
      </c>
      <c r="C935" s="48">
        <v>99625</v>
      </c>
      <c r="D935" s="49">
        <v>70.400000000000006</v>
      </c>
      <c r="E935" s="50">
        <v>5901</v>
      </c>
      <c r="F935" s="50">
        <v>2897</v>
      </c>
      <c r="G935" s="51">
        <v>3004</v>
      </c>
      <c r="H935" s="52">
        <v>84</v>
      </c>
    </row>
    <row r="936" spans="2:8">
      <c r="B936" s="41" t="s">
        <v>1040</v>
      </c>
      <c r="C936" s="42">
        <v>50667</v>
      </c>
      <c r="D936" s="43">
        <v>405.01</v>
      </c>
      <c r="E936" s="44">
        <v>1085664</v>
      </c>
      <c r="F936" s="44">
        <v>529368</v>
      </c>
      <c r="G936" s="45">
        <v>556296</v>
      </c>
      <c r="H936" s="46">
        <v>2681</v>
      </c>
    </row>
    <row r="937" spans="2:8">
      <c r="B937" s="47" t="s">
        <v>1041</v>
      </c>
      <c r="C937" s="48">
        <v>15711</v>
      </c>
      <c r="D937" s="49">
        <v>96.04</v>
      </c>
      <c r="E937" s="50">
        <v>37190</v>
      </c>
      <c r="F937" s="50">
        <v>18279</v>
      </c>
      <c r="G937" s="51">
        <v>18911</v>
      </c>
      <c r="H937" s="52">
        <v>387</v>
      </c>
    </row>
    <row r="938" spans="2:8">
      <c r="B938" s="41" t="s">
        <v>1042</v>
      </c>
      <c r="C938" s="42">
        <v>97486</v>
      </c>
      <c r="D938" s="43">
        <v>61.88</v>
      </c>
      <c r="E938" s="44">
        <v>3638</v>
      </c>
      <c r="F938" s="44">
        <v>1820</v>
      </c>
      <c r="G938" s="45">
        <v>1818</v>
      </c>
      <c r="H938" s="46">
        <v>59</v>
      </c>
    </row>
    <row r="939" spans="2:8">
      <c r="B939" s="47" t="s">
        <v>1043</v>
      </c>
      <c r="C939" s="48">
        <v>1936</v>
      </c>
      <c r="D939" s="49">
        <v>78.48</v>
      </c>
      <c r="E939" s="50">
        <v>4486</v>
      </c>
      <c r="F939" s="50">
        <v>2192</v>
      </c>
      <c r="G939" s="51">
        <v>2294</v>
      </c>
      <c r="H939" s="52">
        <v>57</v>
      </c>
    </row>
    <row r="940" spans="2:8">
      <c r="B940" s="41" t="s">
        <v>1044</v>
      </c>
      <c r="C940" s="42">
        <v>86343</v>
      </c>
      <c r="D940" s="43">
        <v>18.399999999999999</v>
      </c>
      <c r="E940" s="44">
        <v>28076</v>
      </c>
      <c r="F940" s="44">
        <v>13841</v>
      </c>
      <c r="G940" s="45">
        <v>14235</v>
      </c>
      <c r="H940" s="46">
        <v>1526</v>
      </c>
    </row>
    <row r="941" spans="2:8">
      <c r="B941" s="47" t="s">
        <v>1045</v>
      </c>
      <c r="C941" s="48">
        <v>7426</v>
      </c>
      <c r="D941" s="49">
        <v>84.37</v>
      </c>
      <c r="E941" s="50">
        <v>6429</v>
      </c>
      <c r="F941" s="50">
        <v>3240</v>
      </c>
      <c r="G941" s="51">
        <v>3189</v>
      </c>
      <c r="H941" s="52">
        <v>76</v>
      </c>
    </row>
    <row r="942" spans="2:8">
      <c r="B942" s="41" t="s">
        <v>1046</v>
      </c>
      <c r="C942" s="42">
        <v>38154</v>
      </c>
      <c r="D942" s="43">
        <v>131.12</v>
      </c>
      <c r="E942" s="44">
        <v>15704</v>
      </c>
      <c r="F942" s="44">
        <v>7743</v>
      </c>
      <c r="G942" s="45">
        <v>7961</v>
      </c>
      <c r="H942" s="46">
        <v>120</v>
      </c>
    </row>
    <row r="943" spans="2:8">
      <c r="B943" s="47" t="s">
        <v>1047</v>
      </c>
      <c r="C943" s="48">
        <v>61462</v>
      </c>
      <c r="D943" s="49">
        <v>25.05</v>
      </c>
      <c r="E943" s="50">
        <v>16648</v>
      </c>
      <c r="F943" s="50">
        <v>7930</v>
      </c>
      <c r="G943" s="51">
        <v>8718</v>
      </c>
      <c r="H943" s="52">
        <v>665</v>
      </c>
    </row>
    <row r="944" spans="2:8">
      <c r="B944" s="41" t="s">
        <v>1048</v>
      </c>
      <c r="C944" s="42">
        <v>1824</v>
      </c>
      <c r="D944" s="43">
        <v>27.04</v>
      </c>
      <c r="E944" s="44">
        <v>2089</v>
      </c>
      <c r="F944" s="44">
        <v>1050</v>
      </c>
      <c r="G944" s="45">
        <v>1039</v>
      </c>
      <c r="H944" s="46">
        <v>77</v>
      </c>
    </row>
    <row r="945" spans="2:8">
      <c r="B945" s="47" t="s">
        <v>1049</v>
      </c>
      <c r="C945" s="48">
        <v>53639</v>
      </c>
      <c r="D945" s="49">
        <v>76.17</v>
      </c>
      <c r="E945" s="50">
        <v>41243</v>
      </c>
      <c r="F945" s="50">
        <v>20148</v>
      </c>
      <c r="G945" s="51">
        <v>21095</v>
      </c>
      <c r="H945" s="52">
        <v>541</v>
      </c>
    </row>
    <row r="946" spans="2:8">
      <c r="B946" s="41" t="s">
        <v>1050</v>
      </c>
      <c r="C946" s="42">
        <v>6420</v>
      </c>
      <c r="D946" s="43">
        <v>125.32</v>
      </c>
      <c r="E946" s="44">
        <v>8261</v>
      </c>
      <c r="F946" s="44">
        <v>4113</v>
      </c>
      <c r="G946" s="45">
        <v>4148</v>
      </c>
      <c r="H946" s="46">
        <v>66</v>
      </c>
    </row>
    <row r="947" spans="2:8">
      <c r="B947" s="47" t="s">
        <v>1051</v>
      </c>
      <c r="C947" s="48">
        <v>78462</v>
      </c>
      <c r="D947" s="49">
        <v>54.12</v>
      </c>
      <c r="E947" s="50">
        <v>84760</v>
      </c>
      <c r="F947" s="50">
        <v>40722</v>
      </c>
      <c r="G947" s="51">
        <v>44038</v>
      </c>
      <c r="H947" s="52">
        <v>1566</v>
      </c>
    </row>
    <row r="948" spans="2:8">
      <c r="B948" s="41" t="s">
        <v>1052</v>
      </c>
      <c r="C948" s="42">
        <v>54329</v>
      </c>
      <c r="D948" s="43">
        <v>44.56</v>
      </c>
      <c r="E948" s="44">
        <v>18348</v>
      </c>
      <c r="F948" s="44">
        <v>8966</v>
      </c>
      <c r="G948" s="45">
        <v>9382</v>
      </c>
      <c r="H948" s="46">
        <v>412</v>
      </c>
    </row>
    <row r="949" spans="2:8">
      <c r="B949" s="47" t="s">
        <v>1053</v>
      </c>
      <c r="C949" s="48">
        <v>34497</v>
      </c>
      <c r="D949" s="49">
        <v>124.11</v>
      </c>
      <c r="E949" s="50">
        <v>23581</v>
      </c>
      <c r="F949" s="50">
        <v>11529</v>
      </c>
      <c r="G949" s="51">
        <v>12052</v>
      </c>
      <c r="H949" s="52">
        <v>190</v>
      </c>
    </row>
    <row r="950" spans="2:8">
      <c r="B950" s="41" t="s">
        <v>1054</v>
      </c>
      <c r="C950" s="42">
        <v>70825</v>
      </c>
      <c r="D950" s="43">
        <v>20.71</v>
      </c>
      <c r="E950" s="44">
        <v>19679</v>
      </c>
      <c r="F950" s="44">
        <v>9818</v>
      </c>
      <c r="G950" s="45">
        <v>9861</v>
      </c>
      <c r="H950" s="46">
        <v>950</v>
      </c>
    </row>
    <row r="951" spans="2:8">
      <c r="B951" s="47" t="s">
        <v>1055</v>
      </c>
      <c r="C951" s="48">
        <v>70806</v>
      </c>
      <c r="D951" s="49">
        <v>14.65</v>
      </c>
      <c r="E951" s="50">
        <v>33803</v>
      </c>
      <c r="F951" s="50">
        <v>16747</v>
      </c>
      <c r="G951" s="51">
        <v>17056</v>
      </c>
      <c r="H951" s="52">
        <v>2307</v>
      </c>
    </row>
    <row r="952" spans="2:8">
      <c r="B952" s="41" t="s">
        <v>1056</v>
      </c>
      <c r="C952" s="42">
        <v>41352</v>
      </c>
      <c r="D952" s="43">
        <v>55.26</v>
      </c>
      <c r="E952" s="44">
        <v>33066</v>
      </c>
      <c r="F952" s="44">
        <v>16086</v>
      </c>
      <c r="G952" s="45">
        <v>16980</v>
      </c>
      <c r="H952" s="46">
        <v>598</v>
      </c>
    </row>
    <row r="953" spans="2:8">
      <c r="B953" s="47" t="s">
        <v>1057</v>
      </c>
      <c r="C953" s="48">
        <v>6366</v>
      </c>
      <c r="D953" s="49">
        <v>77.459999999999994</v>
      </c>
      <c r="E953" s="50">
        <v>25911</v>
      </c>
      <c r="F953" s="50">
        <v>12686</v>
      </c>
      <c r="G953" s="51">
        <v>13225</v>
      </c>
      <c r="H953" s="52">
        <v>335</v>
      </c>
    </row>
    <row r="954" spans="2:8">
      <c r="B954" s="41" t="s">
        <v>1058</v>
      </c>
      <c r="C954" s="42">
        <v>76703</v>
      </c>
      <c r="D954" s="43">
        <v>80.59</v>
      </c>
      <c r="E954" s="44">
        <v>14627</v>
      </c>
      <c r="F954" s="44">
        <v>7326</v>
      </c>
      <c r="G954" s="45">
        <v>7301</v>
      </c>
      <c r="H954" s="46">
        <v>181</v>
      </c>
    </row>
    <row r="955" spans="2:8">
      <c r="B955" s="47" t="s">
        <v>1059</v>
      </c>
      <c r="C955" s="48">
        <v>18292</v>
      </c>
      <c r="D955" s="49">
        <v>87.36</v>
      </c>
      <c r="E955" s="50">
        <v>3461</v>
      </c>
      <c r="F955" s="50">
        <v>1721</v>
      </c>
      <c r="G955" s="51">
        <v>1740</v>
      </c>
      <c r="H955" s="52">
        <v>40</v>
      </c>
    </row>
    <row r="956" spans="2:8">
      <c r="B956" s="41" t="s">
        <v>1060</v>
      </c>
      <c r="C956" s="42">
        <v>99448</v>
      </c>
      <c r="D956" s="43">
        <v>23.1</v>
      </c>
      <c r="E956" s="44">
        <v>3355</v>
      </c>
      <c r="F956" s="44">
        <v>1660</v>
      </c>
      <c r="G956" s="45">
        <v>1695</v>
      </c>
      <c r="H956" s="46">
        <v>145</v>
      </c>
    </row>
    <row r="957" spans="2:8">
      <c r="B957" s="47" t="s">
        <v>1061</v>
      </c>
      <c r="C957" s="48">
        <v>74238</v>
      </c>
      <c r="D957" s="49">
        <v>52.9</v>
      </c>
      <c r="E957" s="50">
        <v>4613</v>
      </c>
      <c r="F957" s="50">
        <v>2434</v>
      </c>
      <c r="G957" s="51">
        <v>2179</v>
      </c>
      <c r="H957" s="52">
        <v>87</v>
      </c>
    </row>
    <row r="958" spans="2:8">
      <c r="B958" s="41" t="s">
        <v>1062</v>
      </c>
      <c r="C958" s="42">
        <v>47798</v>
      </c>
      <c r="D958" s="43">
        <v>137.77000000000001</v>
      </c>
      <c r="E958" s="44">
        <v>227020</v>
      </c>
      <c r="F958" s="44">
        <v>110745</v>
      </c>
      <c r="G958" s="45">
        <v>116275</v>
      </c>
      <c r="H958" s="46">
        <v>1648</v>
      </c>
    </row>
    <row r="959" spans="2:8">
      <c r="B959" s="47" t="s">
        <v>1063</v>
      </c>
      <c r="C959" s="48">
        <v>16766</v>
      </c>
      <c r="D959" s="49">
        <v>209.55</v>
      </c>
      <c r="E959" s="50">
        <v>7657</v>
      </c>
      <c r="F959" s="50">
        <v>3852</v>
      </c>
      <c r="G959" s="51">
        <v>3805</v>
      </c>
      <c r="H959" s="52">
        <v>37</v>
      </c>
    </row>
    <row r="960" spans="2:8">
      <c r="B960" s="41" t="s">
        <v>1064</v>
      </c>
      <c r="C960" s="42">
        <v>25361</v>
      </c>
      <c r="D960" s="43">
        <v>3.38</v>
      </c>
      <c r="E960" s="44">
        <v>2362</v>
      </c>
      <c r="F960" s="44">
        <v>1160</v>
      </c>
      <c r="G960" s="45">
        <v>1202</v>
      </c>
      <c r="H960" s="46">
        <v>699</v>
      </c>
    </row>
    <row r="961" spans="2:8">
      <c r="B961" s="47" t="s">
        <v>1065</v>
      </c>
      <c r="C961" s="48">
        <v>57223</v>
      </c>
      <c r="D961" s="49">
        <v>71.069999999999993</v>
      </c>
      <c r="E961" s="50">
        <v>31187</v>
      </c>
      <c r="F961" s="50">
        <v>15410</v>
      </c>
      <c r="G961" s="51">
        <v>15777</v>
      </c>
      <c r="H961" s="52">
        <v>439</v>
      </c>
    </row>
    <row r="962" spans="2:8">
      <c r="B962" s="41" t="s">
        <v>1066</v>
      </c>
      <c r="C962" s="42">
        <v>96317</v>
      </c>
      <c r="D962" s="43">
        <v>66.98</v>
      </c>
      <c r="E962" s="44">
        <v>16874</v>
      </c>
      <c r="F962" s="44">
        <v>8230</v>
      </c>
      <c r="G962" s="45">
        <v>8644</v>
      </c>
      <c r="H962" s="46">
        <v>252</v>
      </c>
    </row>
    <row r="963" spans="2:8">
      <c r="B963" s="47" t="s">
        <v>1067</v>
      </c>
      <c r="C963" s="48">
        <v>61476</v>
      </c>
      <c r="D963" s="49">
        <v>18.579999999999998</v>
      </c>
      <c r="E963" s="50">
        <v>18311</v>
      </c>
      <c r="F963" s="50">
        <v>8592</v>
      </c>
      <c r="G963" s="51">
        <v>9719</v>
      </c>
      <c r="H963" s="52">
        <v>986</v>
      </c>
    </row>
    <row r="964" spans="2:8">
      <c r="B964" s="41" t="s">
        <v>1068</v>
      </c>
      <c r="C964" s="42">
        <v>18236</v>
      </c>
      <c r="D964" s="43">
        <v>67.540000000000006</v>
      </c>
      <c r="E964" s="44">
        <v>4784</v>
      </c>
      <c r="F964" s="44">
        <v>2382</v>
      </c>
      <c r="G964" s="45">
        <v>2402</v>
      </c>
      <c r="H964" s="46">
        <v>71</v>
      </c>
    </row>
    <row r="965" spans="2:8">
      <c r="B965" s="47" t="s">
        <v>1069</v>
      </c>
      <c r="C965" s="48">
        <v>39397</v>
      </c>
      <c r="D965" s="49">
        <v>38.69</v>
      </c>
      <c r="E965" s="50">
        <v>1399</v>
      </c>
      <c r="F965" s="50">
        <v>699</v>
      </c>
      <c r="G965" s="51">
        <v>700</v>
      </c>
      <c r="H965" s="52">
        <v>36</v>
      </c>
    </row>
    <row r="966" spans="2:8">
      <c r="B966" s="41" t="s">
        <v>1070</v>
      </c>
      <c r="C966" s="42">
        <v>86381</v>
      </c>
      <c r="D966" s="43">
        <v>44.64</v>
      </c>
      <c r="E966" s="44">
        <v>13293</v>
      </c>
      <c r="F966" s="44">
        <v>6561</v>
      </c>
      <c r="G966" s="45">
        <v>6732</v>
      </c>
      <c r="H966" s="46">
        <v>298</v>
      </c>
    </row>
    <row r="967" spans="2:8">
      <c r="B967" s="47" t="s">
        <v>1071</v>
      </c>
      <c r="C967" s="48">
        <v>18225</v>
      </c>
      <c r="D967" s="49">
        <v>16.170000000000002</v>
      </c>
      <c r="E967" s="50">
        <v>7896</v>
      </c>
      <c r="F967" s="50">
        <v>3754</v>
      </c>
      <c r="G967" s="51">
        <v>4142</v>
      </c>
      <c r="H967" s="52">
        <v>488</v>
      </c>
    </row>
    <row r="968" spans="2:8">
      <c r="B968" s="41" t="s">
        <v>1072</v>
      </c>
      <c r="C968" s="42">
        <v>95311</v>
      </c>
      <c r="D968" s="43">
        <v>92.77</v>
      </c>
      <c r="E968" s="44">
        <v>25915</v>
      </c>
      <c r="F968" s="44">
        <v>12599</v>
      </c>
      <c r="G968" s="45">
        <v>13316</v>
      </c>
      <c r="H968" s="46">
        <v>279</v>
      </c>
    </row>
    <row r="969" spans="2:8">
      <c r="B969" s="47" t="s">
        <v>1073</v>
      </c>
      <c r="C969" s="48">
        <v>97900</v>
      </c>
      <c r="D969" s="49">
        <v>81.430000000000007</v>
      </c>
      <c r="E969" s="50">
        <v>5122</v>
      </c>
      <c r="F969" s="50">
        <v>2632</v>
      </c>
      <c r="G969" s="51">
        <v>2490</v>
      </c>
      <c r="H969" s="52">
        <v>63</v>
      </c>
    </row>
    <row r="970" spans="2:8">
      <c r="B970" s="41" t="s">
        <v>1074</v>
      </c>
      <c r="C970" s="42">
        <v>74653</v>
      </c>
      <c r="D970" s="43">
        <v>75.17</v>
      </c>
      <c r="E970" s="44">
        <v>15391</v>
      </c>
      <c r="F970" s="44">
        <v>7749</v>
      </c>
      <c r="G970" s="45">
        <v>7642</v>
      </c>
      <c r="H970" s="46">
        <v>205</v>
      </c>
    </row>
    <row r="971" spans="2:8">
      <c r="B971" s="47" t="s">
        <v>1075</v>
      </c>
      <c r="C971" s="48">
        <v>95362</v>
      </c>
      <c r="D971" s="49">
        <v>8.2899999999999991</v>
      </c>
      <c r="E971" s="50">
        <v>1049</v>
      </c>
      <c r="F971" s="50">
        <v>529</v>
      </c>
      <c r="G971" s="51">
        <v>520</v>
      </c>
      <c r="H971" s="52">
        <v>127</v>
      </c>
    </row>
    <row r="972" spans="2:8">
      <c r="B972" s="41" t="s">
        <v>1076</v>
      </c>
      <c r="C972" s="42">
        <v>76456</v>
      </c>
      <c r="D972" s="43">
        <v>18.079999999999998</v>
      </c>
      <c r="E972" s="44">
        <v>8330</v>
      </c>
      <c r="F972" s="44">
        <v>4059</v>
      </c>
      <c r="G972" s="45">
        <v>4271</v>
      </c>
      <c r="H972" s="46">
        <v>461</v>
      </c>
    </row>
    <row r="973" spans="2:8">
      <c r="B973" s="47" t="s">
        <v>1077</v>
      </c>
      <c r="C973" s="48">
        <v>66869</v>
      </c>
      <c r="D973" s="49">
        <v>14.37</v>
      </c>
      <c r="E973" s="50">
        <v>5405</v>
      </c>
      <c r="F973" s="50">
        <v>2699</v>
      </c>
      <c r="G973" s="51">
        <v>2706</v>
      </c>
      <c r="H973" s="52">
        <v>376</v>
      </c>
    </row>
    <row r="974" spans="2:8">
      <c r="B974" s="41" t="s">
        <v>1078</v>
      </c>
      <c r="C974" s="42">
        <v>54655</v>
      </c>
      <c r="D974" s="43">
        <v>4.62</v>
      </c>
      <c r="E974" s="44">
        <v>906</v>
      </c>
      <c r="F974" s="44">
        <v>467</v>
      </c>
      <c r="G974" s="45">
        <v>439</v>
      </c>
      <c r="H974" s="46">
        <v>196</v>
      </c>
    </row>
    <row r="975" spans="2:8">
      <c r="B975" s="47" t="s">
        <v>1079</v>
      </c>
      <c r="C975" s="48">
        <v>16866</v>
      </c>
      <c r="D975" s="49">
        <v>157.38</v>
      </c>
      <c r="E975" s="50">
        <v>9303</v>
      </c>
      <c r="F975" s="50">
        <v>4540</v>
      </c>
      <c r="G975" s="51">
        <v>4763</v>
      </c>
      <c r="H975" s="52">
        <v>59</v>
      </c>
    </row>
    <row r="976" spans="2:8">
      <c r="B976" s="41" t="s">
        <v>1080</v>
      </c>
      <c r="C976" s="42">
        <v>18299</v>
      </c>
      <c r="D976" s="43">
        <v>81.599999999999994</v>
      </c>
      <c r="E976" s="44">
        <v>5457</v>
      </c>
      <c r="F976" s="44">
        <v>2735</v>
      </c>
      <c r="G976" s="45">
        <v>2722</v>
      </c>
      <c r="H976" s="46">
        <v>67</v>
      </c>
    </row>
    <row r="977" spans="2:8">
      <c r="B977" s="47" t="s">
        <v>1081</v>
      </c>
      <c r="C977" s="48">
        <v>30880</v>
      </c>
      <c r="D977" s="49">
        <v>34.159999999999997</v>
      </c>
      <c r="E977" s="50">
        <v>41422</v>
      </c>
      <c r="F977" s="50">
        <v>19966</v>
      </c>
      <c r="G977" s="51">
        <v>21456</v>
      </c>
      <c r="H977" s="52">
        <v>1213</v>
      </c>
    </row>
    <row r="978" spans="2:8">
      <c r="B978" s="41" t="s">
        <v>1082</v>
      </c>
      <c r="C978" s="42">
        <v>68526</v>
      </c>
      <c r="D978" s="43">
        <v>19</v>
      </c>
      <c r="E978" s="44">
        <v>11537</v>
      </c>
      <c r="F978" s="44">
        <v>5567</v>
      </c>
      <c r="G978" s="45">
        <v>5970</v>
      </c>
      <c r="H978" s="46">
        <v>607</v>
      </c>
    </row>
    <row r="979" spans="2:8">
      <c r="B979" s="47" t="s">
        <v>1083</v>
      </c>
      <c r="C979" s="48">
        <v>32791</v>
      </c>
      <c r="D979" s="49">
        <v>76.040000000000006</v>
      </c>
      <c r="E979" s="50">
        <v>35047</v>
      </c>
      <c r="F979" s="50">
        <v>17261</v>
      </c>
      <c r="G979" s="51">
        <v>17786</v>
      </c>
      <c r="H979" s="52">
        <v>461</v>
      </c>
    </row>
    <row r="980" spans="2:8">
      <c r="B980" s="41" t="s">
        <v>1084</v>
      </c>
      <c r="C980" s="42">
        <v>56112</v>
      </c>
      <c r="D980" s="43">
        <v>37.619999999999997</v>
      </c>
      <c r="E980" s="44">
        <v>18067</v>
      </c>
      <c r="F980" s="44">
        <v>8722</v>
      </c>
      <c r="G980" s="45">
        <v>9345</v>
      </c>
      <c r="H980" s="46">
        <v>480</v>
      </c>
    </row>
    <row r="981" spans="2:8">
      <c r="B981" s="47" t="s">
        <v>1085</v>
      </c>
      <c r="C981" s="48">
        <v>77933</v>
      </c>
      <c r="D981" s="49">
        <v>69.84</v>
      </c>
      <c r="E981" s="50">
        <v>46797</v>
      </c>
      <c r="F981" s="50">
        <v>23307</v>
      </c>
      <c r="G981" s="51">
        <v>23490</v>
      </c>
      <c r="H981" s="52">
        <v>670</v>
      </c>
    </row>
    <row r="982" spans="2:8">
      <c r="B982" s="41" t="s">
        <v>1086</v>
      </c>
      <c r="C982" s="42">
        <v>89150</v>
      </c>
      <c r="D982" s="43">
        <v>69.83</v>
      </c>
      <c r="E982" s="44">
        <v>11731</v>
      </c>
      <c r="F982" s="44">
        <v>5985</v>
      </c>
      <c r="G982" s="45">
        <v>5746</v>
      </c>
      <c r="H982" s="46">
        <v>168</v>
      </c>
    </row>
    <row r="983" spans="2:8">
      <c r="B983" s="47" t="s">
        <v>1087</v>
      </c>
      <c r="C983" s="48">
        <v>67466</v>
      </c>
      <c r="D983" s="49">
        <v>8.32</v>
      </c>
      <c r="E983" s="50">
        <v>4069</v>
      </c>
      <c r="F983" s="50">
        <v>1989</v>
      </c>
      <c r="G983" s="51">
        <v>2080</v>
      </c>
      <c r="H983" s="52">
        <v>489</v>
      </c>
    </row>
    <row r="984" spans="2:8">
      <c r="B984" s="41" t="s">
        <v>1088</v>
      </c>
      <c r="C984" s="42">
        <v>68623</v>
      </c>
      <c r="D984" s="43">
        <v>72.27</v>
      </c>
      <c r="E984" s="44">
        <v>32537</v>
      </c>
      <c r="F984" s="44">
        <v>16064</v>
      </c>
      <c r="G984" s="45">
        <v>16473</v>
      </c>
      <c r="H984" s="46">
        <v>450</v>
      </c>
    </row>
    <row r="985" spans="2:8">
      <c r="B985" s="47" t="s">
        <v>1089</v>
      </c>
      <c r="C985" s="48">
        <v>94405</v>
      </c>
      <c r="D985" s="49">
        <v>84.4</v>
      </c>
      <c r="E985" s="50">
        <v>13390</v>
      </c>
      <c r="F985" s="50">
        <v>6676</v>
      </c>
      <c r="G985" s="51">
        <v>6714</v>
      </c>
      <c r="H985" s="52">
        <v>159</v>
      </c>
    </row>
    <row r="986" spans="2:8">
      <c r="B986" s="41" t="s">
        <v>1090</v>
      </c>
      <c r="C986" s="42">
        <v>76829</v>
      </c>
      <c r="D986" s="43">
        <v>82.94</v>
      </c>
      <c r="E986" s="44">
        <v>46677</v>
      </c>
      <c r="F986" s="44">
        <v>22078</v>
      </c>
      <c r="G986" s="45">
        <v>24599</v>
      </c>
      <c r="H986" s="46">
        <v>563</v>
      </c>
    </row>
    <row r="987" spans="2:8">
      <c r="B987" s="47" t="s">
        <v>1091</v>
      </c>
      <c r="C987" s="48">
        <v>86886</v>
      </c>
      <c r="D987" s="49">
        <v>57.91</v>
      </c>
      <c r="E987" s="50">
        <v>29132</v>
      </c>
      <c r="F987" s="50">
        <v>14600</v>
      </c>
      <c r="G987" s="51">
        <v>14532</v>
      </c>
      <c r="H987" s="52">
        <v>503</v>
      </c>
    </row>
    <row r="988" spans="2:8">
      <c r="B988" s="41" t="s">
        <v>1092</v>
      </c>
      <c r="C988" s="42">
        <v>6188</v>
      </c>
      <c r="D988" s="43">
        <v>125.38</v>
      </c>
      <c r="E988" s="44">
        <v>15054</v>
      </c>
      <c r="F988" s="44">
        <v>7526</v>
      </c>
      <c r="G988" s="45">
        <v>7528</v>
      </c>
      <c r="H988" s="46">
        <v>120</v>
      </c>
    </row>
    <row r="989" spans="2:8">
      <c r="B989" s="47" t="s">
        <v>1093</v>
      </c>
      <c r="C989" s="48">
        <v>84026</v>
      </c>
      <c r="D989" s="49">
        <v>65.83</v>
      </c>
      <c r="E989" s="50">
        <v>72404</v>
      </c>
      <c r="F989" s="50">
        <v>35403</v>
      </c>
      <c r="G989" s="51">
        <v>37001</v>
      </c>
      <c r="H989" s="52">
        <v>1100</v>
      </c>
    </row>
    <row r="990" spans="2:8">
      <c r="B990" s="41" t="s">
        <v>1094</v>
      </c>
      <c r="C990" s="42">
        <v>66849</v>
      </c>
      <c r="D990" s="43">
        <v>15.34</v>
      </c>
      <c r="E990" s="44">
        <v>8348</v>
      </c>
      <c r="F990" s="44">
        <v>4064</v>
      </c>
      <c r="G990" s="45">
        <v>4284</v>
      </c>
      <c r="H990" s="46">
        <v>544</v>
      </c>
    </row>
    <row r="991" spans="2:8">
      <c r="B991" s="47" t="s">
        <v>1095</v>
      </c>
      <c r="C991" s="48">
        <v>38685</v>
      </c>
      <c r="D991" s="49">
        <v>48.81</v>
      </c>
      <c r="E991" s="50">
        <v>11361</v>
      </c>
      <c r="F991" s="50">
        <v>5658</v>
      </c>
      <c r="G991" s="51">
        <v>5703</v>
      </c>
      <c r="H991" s="52">
        <v>233</v>
      </c>
    </row>
    <row r="992" spans="2:8">
      <c r="B992" s="41" t="s">
        <v>1096</v>
      </c>
      <c r="C992" s="42">
        <v>63225</v>
      </c>
      <c r="D992" s="43">
        <v>29.12</v>
      </c>
      <c r="E992" s="44">
        <v>37902</v>
      </c>
      <c r="F992" s="44">
        <v>18643</v>
      </c>
      <c r="G992" s="45">
        <v>19259</v>
      </c>
      <c r="H992" s="46">
        <v>1302</v>
      </c>
    </row>
    <row r="993" spans="2:8">
      <c r="B993" s="47" t="s">
        <v>1097</v>
      </c>
      <c r="C993" s="48">
        <v>89129</v>
      </c>
      <c r="D993" s="49">
        <v>75.03</v>
      </c>
      <c r="E993" s="50">
        <v>15247</v>
      </c>
      <c r="F993" s="50">
        <v>7663</v>
      </c>
      <c r="G993" s="51">
        <v>7584</v>
      </c>
      <c r="H993" s="52">
        <v>203</v>
      </c>
    </row>
    <row r="994" spans="2:8">
      <c r="B994" s="41" t="s">
        <v>1098</v>
      </c>
      <c r="C994" s="42">
        <v>74595</v>
      </c>
      <c r="D994" s="43">
        <v>31.4</v>
      </c>
      <c r="E994" s="44">
        <v>1831</v>
      </c>
      <c r="F994" s="44">
        <v>947</v>
      </c>
      <c r="G994" s="45">
        <v>884</v>
      </c>
      <c r="H994" s="46">
        <v>58</v>
      </c>
    </row>
    <row r="995" spans="2:8">
      <c r="B995" s="47" t="s">
        <v>1099</v>
      </c>
      <c r="C995" s="48">
        <v>40764</v>
      </c>
      <c r="D995" s="49">
        <v>41.15</v>
      </c>
      <c r="E995" s="50">
        <v>58927</v>
      </c>
      <c r="F995" s="50">
        <v>28639</v>
      </c>
      <c r="G995" s="51">
        <v>30288</v>
      </c>
      <c r="H995" s="52">
        <v>1432</v>
      </c>
    </row>
    <row r="996" spans="2:8">
      <c r="B996" s="41" t="s">
        <v>1100</v>
      </c>
      <c r="C996" s="42">
        <v>30853</v>
      </c>
      <c r="D996" s="43">
        <v>71.97</v>
      </c>
      <c r="E996" s="44">
        <v>54244</v>
      </c>
      <c r="F996" s="44">
        <v>26700</v>
      </c>
      <c r="G996" s="45">
        <v>27544</v>
      </c>
      <c r="H996" s="46">
        <v>754</v>
      </c>
    </row>
    <row r="997" spans="2:8">
      <c r="B997" s="47" t="s">
        <v>1101</v>
      </c>
      <c r="C997" s="48">
        <v>63505</v>
      </c>
      <c r="D997" s="49">
        <v>26.23</v>
      </c>
      <c r="E997" s="50">
        <v>13979</v>
      </c>
      <c r="F997" s="50">
        <v>6872</v>
      </c>
      <c r="G997" s="51">
        <v>7107</v>
      </c>
      <c r="H997" s="52">
        <v>533</v>
      </c>
    </row>
    <row r="998" spans="2:8">
      <c r="B998" s="41" t="s">
        <v>1102</v>
      </c>
      <c r="C998" s="42">
        <v>90579</v>
      </c>
      <c r="D998" s="43">
        <v>46.33</v>
      </c>
      <c r="E998" s="44">
        <v>10665</v>
      </c>
      <c r="F998" s="44">
        <v>5193</v>
      </c>
      <c r="G998" s="45">
        <v>5472</v>
      </c>
      <c r="H998" s="46">
        <v>230</v>
      </c>
    </row>
    <row r="999" spans="2:8">
      <c r="B999" s="47" t="s">
        <v>1103</v>
      </c>
      <c r="C999" s="48">
        <v>17440</v>
      </c>
      <c r="D999" s="49">
        <v>28.21</v>
      </c>
      <c r="E999" s="50">
        <v>1510</v>
      </c>
      <c r="F999" s="50">
        <v>771</v>
      </c>
      <c r="G999" s="51">
        <v>739</v>
      </c>
      <c r="H999" s="52">
        <v>54</v>
      </c>
    </row>
    <row r="1000" spans="2:8">
      <c r="B1000" s="41" t="s">
        <v>1104</v>
      </c>
      <c r="C1000" s="42">
        <v>35321</v>
      </c>
      <c r="D1000" s="43">
        <v>97.01</v>
      </c>
      <c r="E1000" s="44">
        <v>9583</v>
      </c>
      <c r="F1000" s="44">
        <v>4689</v>
      </c>
      <c r="G1000" s="45">
        <v>4894</v>
      </c>
      <c r="H1000" s="46">
        <v>99</v>
      </c>
    </row>
    <row r="1001" spans="2:8">
      <c r="B1001" s="47" t="s">
        <v>1105</v>
      </c>
      <c r="C1001" s="48">
        <v>6636</v>
      </c>
      <c r="D1001" s="49">
        <v>31.14</v>
      </c>
      <c r="E1001" s="50">
        <v>2845</v>
      </c>
      <c r="F1001" s="50">
        <v>1442</v>
      </c>
      <c r="G1001" s="51">
        <v>1403</v>
      </c>
      <c r="H1001" s="52">
        <v>91</v>
      </c>
    </row>
    <row r="1002" spans="2:8">
      <c r="B1002" s="41" t="s">
        <v>1106</v>
      </c>
      <c r="C1002" s="42">
        <v>1979</v>
      </c>
      <c r="D1002" s="43">
        <v>89.3</v>
      </c>
      <c r="E1002" s="44">
        <v>14622</v>
      </c>
      <c r="F1002" s="44">
        <v>7187</v>
      </c>
      <c r="G1002" s="45">
        <v>7435</v>
      </c>
      <c r="H1002" s="46">
        <v>164</v>
      </c>
    </row>
    <row r="1003" spans="2:8">
      <c r="B1003" s="47" t="s">
        <v>1107</v>
      </c>
      <c r="C1003" s="48">
        <v>73466</v>
      </c>
      <c r="D1003" s="49">
        <v>40.86</v>
      </c>
      <c r="E1003" s="50">
        <v>4780</v>
      </c>
      <c r="F1003" s="50">
        <v>2426</v>
      </c>
      <c r="G1003" s="51">
        <v>2354</v>
      </c>
      <c r="H1003" s="52">
        <v>117</v>
      </c>
    </row>
    <row r="1004" spans="2:8">
      <c r="B1004" s="41" t="s">
        <v>1108</v>
      </c>
      <c r="C1004" s="42">
        <v>97922</v>
      </c>
      <c r="D1004" s="43">
        <v>94.44</v>
      </c>
      <c r="E1004" s="44">
        <v>14542</v>
      </c>
      <c r="F1004" s="44">
        <v>7237</v>
      </c>
      <c r="G1004" s="45">
        <v>7305</v>
      </c>
      <c r="H1004" s="46">
        <v>154</v>
      </c>
    </row>
    <row r="1005" spans="2:8">
      <c r="B1005" s="47" t="s">
        <v>1109</v>
      </c>
      <c r="C1005" s="48">
        <v>21481</v>
      </c>
      <c r="D1005" s="49">
        <v>9.56</v>
      </c>
      <c r="E1005" s="50">
        <v>11444</v>
      </c>
      <c r="F1005" s="50">
        <v>5721</v>
      </c>
      <c r="G1005" s="51">
        <v>5723</v>
      </c>
      <c r="H1005" s="52">
        <v>1197</v>
      </c>
    </row>
    <row r="1006" spans="2:8">
      <c r="B1006" s="41" t="s">
        <v>1110</v>
      </c>
      <c r="C1006" s="42">
        <v>91207</v>
      </c>
      <c r="D1006" s="43">
        <v>59.77</v>
      </c>
      <c r="E1006" s="44">
        <v>26515</v>
      </c>
      <c r="F1006" s="44">
        <v>12960</v>
      </c>
      <c r="G1006" s="45">
        <v>13555</v>
      </c>
      <c r="H1006" s="46">
        <v>444</v>
      </c>
    </row>
    <row r="1007" spans="2:8">
      <c r="B1007" s="47" t="s">
        <v>1111</v>
      </c>
      <c r="C1007" s="48">
        <v>83410</v>
      </c>
      <c r="D1007" s="49">
        <v>35.28</v>
      </c>
      <c r="E1007" s="50">
        <v>7192</v>
      </c>
      <c r="F1007" s="50">
        <v>3622</v>
      </c>
      <c r="G1007" s="51">
        <v>3570</v>
      </c>
      <c r="H1007" s="52">
        <v>204</v>
      </c>
    </row>
    <row r="1008" spans="2:8">
      <c r="B1008" s="41" t="s">
        <v>1112</v>
      </c>
      <c r="C1008" s="42">
        <v>79725</v>
      </c>
      <c r="D1008" s="43">
        <v>23.55</v>
      </c>
      <c r="E1008" s="44">
        <v>9029</v>
      </c>
      <c r="F1008" s="44">
        <v>4429</v>
      </c>
      <c r="G1008" s="45">
        <v>4600</v>
      </c>
      <c r="H1008" s="46">
        <v>383</v>
      </c>
    </row>
    <row r="1009" spans="2:8">
      <c r="B1009" s="47" t="s">
        <v>1113</v>
      </c>
      <c r="C1009" s="48">
        <v>74348</v>
      </c>
      <c r="D1009" s="49">
        <v>22.63</v>
      </c>
      <c r="E1009" s="50">
        <v>11640</v>
      </c>
      <c r="F1009" s="50">
        <v>5820</v>
      </c>
      <c r="G1009" s="51">
        <v>5820</v>
      </c>
      <c r="H1009" s="52">
        <v>514</v>
      </c>
    </row>
    <row r="1010" spans="2:8">
      <c r="B1010" s="41" t="s">
        <v>1114</v>
      </c>
      <c r="C1010" s="42">
        <v>89415</v>
      </c>
      <c r="D1010" s="43">
        <v>44.39</v>
      </c>
      <c r="E1010" s="44">
        <v>11000</v>
      </c>
      <c r="F1010" s="44">
        <v>5474</v>
      </c>
      <c r="G1010" s="45">
        <v>5526</v>
      </c>
      <c r="H1010" s="46">
        <v>248</v>
      </c>
    </row>
    <row r="1011" spans="2:8">
      <c r="B1011" s="47" t="s">
        <v>1115</v>
      </c>
      <c r="C1011" s="48">
        <v>88471</v>
      </c>
      <c r="D1011" s="49">
        <v>61.79</v>
      </c>
      <c r="E1011" s="50">
        <v>22298</v>
      </c>
      <c r="F1011" s="50">
        <v>11126</v>
      </c>
      <c r="G1011" s="51">
        <v>11172</v>
      </c>
      <c r="H1011" s="52">
        <v>361</v>
      </c>
    </row>
    <row r="1012" spans="2:8">
      <c r="B1012" s="41" t="s">
        <v>1116</v>
      </c>
      <c r="C1012" s="42">
        <v>98724</v>
      </c>
      <c r="D1012" s="43">
        <v>18.72</v>
      </c>
      <c r="E1012" s="44">
        <v>3324</v>
      </c>
      <c r="F1012" s="44">
        <v>1640</v>
      </c>
      <c r="G1012" s="45">
        <v>1684</v>
      </c>
      <c r="H1012" s="46">
        <v>178</v>
      </c>
    </row>
    <row r="1013" spans="2:8">
      <c r="B1013" s="47" t="s">
        <v>1117</v>
      </c>
      <c r="C1013" s="48">
        <v>2991</v>
      </c>
      <c r="D1013" s="49">
        <v>42.14</v>
      </c>
      <c r="E1013" s="50">
        <v>8411</v>
      </c>
      <c r="F1013" s="50">
        <v>4125</v>
      </c>
      <c r="G1013" s="51">
        <v>4286</v>
      </c>
      <c r="H1013" s="52">
        <v>200</v>
      </c>
    </row>
    <row r="1014" spans="2:8">
      <c r="B1014" s="41" t="s">
        <v>1118</v>
      </c>
      <c r="C1014" s="42">
        <v>36341</v>
      </c>
      <c r="D1014" s="43">
        <v>101.98</v>
      </c>
      <c r="E1014" s="44">
        <v>13664</v>
      </c>
      <c r="F1014" s="44">
        <v>6669</v>
      </c>
      <c r="G1014" s="45">
        <v>6995</v>
      </c>
      <c r="H1014" s="46">
        <v>134</v>
      </c>
    </row>
    <row r="1015" spans="2:8">
      <c r="B1015" s="47" t="s">
        <v>1119</v>
      </c>
      <c r="C1015" s="48">
        <v>8315</v>
      </c>
      <c r="D1015" s="49">
        <v>30.28</v>
      </c>
      <c r="E1015" s="50">
        <v>8678</v>
      </c>
      <c r="F1015" s="50">
        <v>4208</v>
      </c>
      <c r="G1015" s="51">
        <v>4470</v>
      </c>
      <c r="H1015" s="52">
        <v>287</v>
      </c>
    </row>
    <row r="1016" spans="2:8">
      <c r="B1016" s="41" t="s">
        <v>1120</v>
      </c>
      <c r="C1016" s="42">
        <v>67742</v>
      </c>
      <c r="D1016" s="43">
        <v>8.89</v>
      </c>
      <c r="E1016" s="44">
        <v>2071</v>
      </c>
      <c r="F1016" s="44">
        <v>1020</v>
      </c>
      <c r="G1016" s="45">
        <v>1051</v>
      </c>
      <c r="H1016" s="46">
        <v>233</v>
      </c>
    </row>
    <row r="1017" spans="2:8">
      <c r="B1017" s="47" t="s">
        <v>1121</v>
      </c>
      <c r="C1017" s="48">
        <v>73111</v>
      </c>
      <c r="D1017" s="49">
        <v>23.31</v>
      </c>
      <c r="E1017" s="50">
        <v>2552</v>
      </c>
      <c r="F1017" s="50">
        <v>1249</v>
      </c>
      <c r="G1017" s="51">
        <v>1303</v>
      </c>
      <c r="H1017" s="52">
        <v>109</v>
      </c>
    </row>
    <row r="1018" spans="2:8">
      <c r="B1018" s="41" t="s">
        <v>1122</v>
      </c>
      <c r="C1018" s="42">
        <v>66822</v>
      </c>
      <c r="D1018" s="43">
        <v>64.209999999999994</v>
      </c>
      <c r="E1018" s="44">
        <v>19006</v>
      </c>
      <c r="F1018" s="44">
        <v>9621</v>
      </c>
      <c r="G1018" s="45">
        <v>9385</v>
      </c>
      <c r="H1018" s="46">
        <v>296</v>
      </c>
    </row>
    <row r="1019" spans="2:8">
      <c r="B1019" s="47" t="s">
        <v>1123</v>
      </c>
      <c r="C1019" s="48">
        <v>15326</v>
      </c>
      <c r="D1019" s="49">
        <v>54.29</v>
      </c>
      <c r="E1019" s="50">
        <v>3180</v>
      </c>
      <c r="F1019" s="50">
        <v>1602</v>
      </c>
      <c r="G1019" s="51">
        <v>1578</v>
      </c>
      <c r="H1019" s="52">
        <v>59</v>
      </c>
    </row>
    <row r="1020" spans="2:8">
      <c r="B1020" s="41" t="s">
        <v>1124</v>
      </c>
      <c r="C1020" s="42">
        <v>26789</v>
      </c>
      <c r="D1020" s="43">
        <v>70.11</v>
      </c>
      <c r="E1020" s="44">
        <v>34486</v>
      </c>
      <c r="F1020" s="44">
        <v>17303</v>
      </c>
      <c r="G1020" s="45">
        <v>17183</v>
      </c>
      <c r="H1020" s="46">
        <v>492</v>
      </c>
    </row>
    <row r="1021" spans="2:8">
      <c r="B1021" s="47" t="s">
        <v>1125</v>
      </c>
      <c r="C1021" s="48">
        <v>7349</v>
      </c>
      <c r="D1021" s="49">
        <v>35.94</v>
      </c>
      <c r="E1021" s="50">
        <v>1691</v>
      </c>
      <c r="F1021" s="50">
        <v>866</v>
      </c>
      <c r="G1021" s="51">
        <v>825</v>
      </c>
      <c r="H1021" s="52">
        <v>47</v>
      </c>
    </row>
    <row r="1022" spans="2:8">
      <c r="B1022" s="41" t="s">
        <v>1126</v>
      </c>
      <c r="C1022" s="42">
        <v>31275</v>
      </c>
      <c r="D1022" s="43">
        <v>127.67</v>
      </c>
      <c r="E1022" s="44">
        <v>43999</v>
      </c>
      <c r="F1022" s="44">
        <v>21917</v>
      </c>
      <c r="G1022" s="45">
        <v>22082</v>
      </c>
      <c r="H1022" s="46">
        <v>345</v>
      </c>
    </row>
    <row r="1023" spans="2:8">
      <c r="B1023" s="47" t="s">
        <v>1127</v>
      </c>
      <c r="C1023" s="48">
        <v>42799</v>
      </c>
      <c r="D1023" s="49">
        <v>37.26</v>
      </c>
      <c r="E1023" s="50">
        <v>28031</v>
      </c>
      <c r="F1023" s="50">
        <v>13505</v>
      </c>
      <c r="G1023" s="51">
        <v>14526</v>
      </c>
      <c r="H1023" s="52">
        <v>752</v>
      </c>
    </row>
    <row r="1024" spans="2:8">
      <c r="B1024" s="41" t="s">
        <v>1128</v>
      </c>
      <c r="C1024" s="42">
        <v>69181</v>
      </c>
      <c r="D1024" s="43">
        <v>20.64</v>
      </c>
      <c r="E1024" s="44">
        <v>26968</v>
      </c>
      <c r="F1024" s="44">
        <v>13294</v>
      </c>
      <c r="G1024" s="45">
        <v>13674</v>
      </c>
      <c r="H1024" s="46">
        <v>1307</v>
      </c>
    </row>
    <row r="1025" spans="2:8">
      <c r="B1025" s="47" t="s">
        <v>1129</v>
      </c>
      <c r="C1025" s="48">
        <v>37327</v>
      </c>
      <c r="D1025" s="49">
        <v>110.18</v>
      </c>
      <c r="E1025" s="50">
        <v>19525</v>
      </c>
      <c r="F1025" s="50">
        <v>9712</v>
      </c>
      <c r="G1025" s="51">
        <v>9813</v>
      </c>
      <c r="H1025" s="52">
        <v>177</v>
      </c>
    </row>
    <row r="1026" spans="2:8">
      <c r="B1026" s="41" t="s">
        <v>1130</v>
      </c>
      <c r="C1026" s="42">
        <v>70771</v>
      </c>
      <c r="D1026" s="43">
        <v>29.89</v>
      </c>
      <c r="E1026" s="44">
        <v>40092</v>
      </c>
      <c r="F1026" s="44">
        <v>19903</v>
      </c>
      <c r="G1026" s="45">
        <v>20189</v>
      </c>
      <c r="H1026" s="46">
        <v>1341</v>
      </c>
    </row>
    <row r="1027" spans="2:8">
      <c r="B1027" s="47" t="s">
        <v>1131</v>
      </c>
      <c r="C1027" s="48">
        <v>89340</v>
      </c>
      <c r="D1027" s="49">
        <v>32.15</v>
      </c>
      <c r="E1027" s="50">
        <v>7209</v>
      </c>
      <c r="F1027" s="50">
        <v>3749</v>
      </c>
      <c r="G1027" s="51">
        <v>3460</v>
      </c>
      <c r="H1027" s="52">
        <v>224</v>
      </c>
    </row>
    <row r="1028" spans="2:8">
      <c r="B1028" s="41" t="s">
        <v>1132</v>
      </c>
      <c r="C1028" s="42">
        <v>4109</v>
      </c>
      <c r="D1028" s="43">
        <v>297.8</v>
      </c>
      <c r="E1028" s="44">
        <v>587857</v>
      </c>
      <c r="F1028" s="44">
        <v>288553</v>
      </c>
      <c r="G1028" s="45">
        <v>299304</v>
      </c>
      <c r="H1028" s="46">
        <v>1974</v>
      </c>
    </row>
    <row r="1029" spans="2:8">
      <c r="B1029" s="47" t="s">
        <v>1133</v>
      </c>
      <c r="C1029" s="48">
        <v>4703</v>
      </c>
      <c r="D1029" s="49">
        <v>78.08</v>
      </c>
      <c r="E1029" s="50">
        <v>8257</v>
      </c>
      <c r="F1029" s="50">
        <v>4033</v>
      </c>
      <c r="G1029" s="51">
        <v>4224</v>
      </c>
      <c r="H1029" s="52">
        <v>106</v>
      </c>
    </row>
    <row r="1030" spans="2:8">
      <c r="B1030" s="41" t="s">
        <v>1134</v>
      </c>
      <c r="C1030" s="42">
        <v>32657</v>
      </c>
      <c r="D1030" s="43">
        <v>100.85</v>
      </c>
      <c r="E1030" s="44">
        <v>40696</v>
      </c>
      <c r="F1030" s="44">
        <v>20076</v>
      </c>
      <c r="G1030" s="45">
        <v>20620</v>
      </c>
      <c r="H1030" s="46">
        <v>404</v>
      </c>
    </row>
    <row r="1031" spans="2:8">
      <c r="B1031" s="47" t="s">
        <v>1135</v>
      </c>
      <c r="C1031" s="48">
        <v>8485</v>
      </c>
      <c r="D1031" s="49">
        <v>46.98</v>
      </c>
      <c r="E1031" s="50">
        <v>7118</v>
      </c>
      <c r="F1031" s="50">
        <v>3498</v>
      </c>
      <c r="G1031" s="51">
        <v>3620</v>
      </c>
      <c r="H1031" s="52">
        <v>152</v>
      </c>
    </row>
    <row r="1032" spans="2:8">
      <c r="B1032" s="41" t="s">
        <v>1136</v>
      </c>
      <c r="C1032" s="42">
        <v>49525</v>
      </c>
      <c r="D1032" s="43">
        <v>90.79</v>
      </c>
      <c r="E1032" s="44">
        <v>22641</v>
      </c>
      <c r="F1032" s="44">
        <v>11227</v>
      </c>
      <c r="G1032" s="45">
        <v>11414</v>
      </c>
      <c r="H1032" s="46">
        <v>249</v>
      </c>
    </row>
    <row r="1033" spans="2:8">
      <c r="B1033" s="47" t="s">
        <v>1137</v>
      </c>
      <c r="C1033" s="48">
        <v>57368</v>
      </c>
      <c r="D1033" s="49">
        <v>135.59</v>
      </c>
      <c r="E1033" s="50">
        <v>25503</v>
      </c>
      <c r="F1033" s="50">
        <v>12799</v>
      </c>
      <c r="G1033" s="51">
        <v>12704</v>
      </c>
      <c r="H1033" s="52">
        <v>188</v>
      </c>
    </row>
    <row r="1034" spans="2:8">
      <c r="B1034" s="41" t="s">
        <v>1138</v>
      </c>
      <c r="C1034" s="42">
        <v>19309</v>
      </c>
      <c r="D1034" s="43">
        <v>96.19</v>
      </c>
      <c r="E1034" s="44">
        <v>2086</v>
      </c>
      <c r="F1034" s="44">
        <v>1011</v>
      </c>
      <c r="G1034" s="45">
        <v>1075</v>
      </c>
      <c r="H1034" s="46">
        <v>22</v>
      </c>
    </row>
    <row r="1035" spans="2:8">
      <c r="B1035" s="47" t="s">
        <v>1139</v>
      </c>
      <c r="C1035" s="48">
        <v>71229</v>
      </c>
      <c r="D1035" s="49">
        <v>48.73</v>
      </c>
      <c r="E1035" s="50">
        <v>48733</v>
      </c>
      <c r="F1035" s="50">
        <v>24361</v>
      </c>
      <c r="G1035" s="51">
        <v>24372</v>
      </c>
      <c r="H1035" s="52">
        <v>1000</v>
      </c>
    </row>
    <row r="1036" spans="2:8">
      <c r="B1036" s="41" t="s">
        <v>1140</v>
      </c>
      <c r="C1036" s="42">
        <v>35638</v>
      </c>
      <c r="D1036" s="43">
        <v>28.66</v>
      </c>
      <c r="E1036" s="44">
        <v>5728</v>
      </c>
      <c r="F1036" s="44">
        <v>2849</v>
      </c>
      <c r="G1036" s="45">
        <v>2879</v>
      </c>
      <c r="H1036" s="46">
        <v>200</v>
      </c>
    </row>
    <row r="1037" spans="2:8">
      <c r="B1037" s="47" t="s">
        <v>1141</v>
      </c>
      <c r="C1037" s="48">
        <v>6237</v>
      </c>
      <c r="D1037" s="49">
        <v>87.71</v>
      </c>
      <c r="E1037" s="50">
        <v>13969</v>
      </c>
      <c r="F1037" s="50">
        <v>6979</v>
      </c>
      <c r="G1037" s="51">
        <v>6990</v>
      </c>
      <c r="H1037" s="52">
        <v>159</v>
      </c>
    </row>
    <row r="1038" spans="2:8">
      <c r="B1038" s="41" t="s">
        <v>1142</v>
      </c>
      <c r="C1038" s="42">
        <v>7338</v>
      </c>
      <c r="D1038" s="43">
        <v>57.52</v>
      </c>
      <c r="E1038" s="44">
        <v>2084</v>
      </c>
      <c r="F1038" s="44">
        <v>1051</v>
      </c>
      <c r="G1038" s="45">
        <v>1033</v>
      </c>
      <c r="H1038" s="46">
        <v>36</v>
      </c>
    </row>
    <row r="1039" spans="2:8">
      <c r="B1039" s="47" t="s">
        <v>1143</v>
      </c>
      <c r="C1039" s="48">
        <v>91578</v>
      </c>
      <c r="D1039" s="49">
        <v>84.07</v>
      </c>
      <c r="E1039" s="50">
        <v>5615</v>
      </c>
      <c r="F1039" s="50">
        <v>2805</v>
      </c>
      <c r="G1039" s="51">
        <v>2810</v>
      </c>
      <c r="H1039" s="52">
        <v>67</v>
      </c>
    </row>
    <row r="1040" spans="2:8">
      <c r="B1040" s="41" t="s">
        <v>1144</v>
      </c>
      <c r="C1040" s="42">
        <v>88299</v>
      </c>
      <c r="D1040" s="43">
        <v>174.97</v>
      </c>
      <c r="E1040" s="44">
        <v>22803</v>
      </c>
      <c r="F1040" s="44">
        <v>11470</v>
      </c>
      <c r="G1040" s="45">
        <v>11333</v>
      </c>
      <c r="H1040" s="46">
        <v>130</v>
      </c>
    </row>
    <row r="1041" spans="2:8">
      <c r="B1041" s="47" t="s">
        <v>1145</v>
      </c>
      <c r="C1041" s="48">
        <v>51373</v>
      </c>
      <c r="D1041" s="49">
        <v>78.87</v>
      </c>
      <c r="E1041" s="50">
        <v>163838</v>
      </c>
      <c r="F1041" s="50">
        <v>79787</v>
      </c>
      <c r="G1041" s="51">
        <v>84051</v>
      </c>
      <c r="H1041" s="52">
        <v>2077</v>
      </c>
    </row>
    <row r="1042" spans="2:8">
      <c r="B1042" s="41" t="s">
        <v>1146</v>
      </c>
      <c r="C1042" s="42">
        <v>35423</v>
      </c>
      <c r="D1042" s="43">
        <v>77.61</v>
      </c>
      <c r="E1042" s="44">
        <v>13650</v>
      </c>
      <c r="F1042" s="44">
        <v>6688</v>
      </c>
      <c r="G1042" s="45">
        <v>6962</v>
      </c>
      <c r="H1042" s="46">
        <v>176</v>
      </c>
    </row>
    <row r="1043" spans="2:8">
      <c r="B1043" s="47" t="s">
        <v>1147</v>
      </c>
      <c r="C1043" s="48">
        <v>33165</v>
      </c>
      <c r="D1043" s="49">
        <v>192.57</v>
      </c>
      <c r="E1043" s="50">
        <v>10632</v>
      </c>
      <c r="F1043" s="50">
        <v>5444</v>
      </c>
      <c r="G1043" s="51">
        <v>5188</v>
      </c>
      <c r="H1043" s="52">
        <v>55</v>
      </c>
    </row>
    <row r="1044" spans="2:8">
      <c r="B1044" s="41" t="s">
        <v>1147</v>
      </c>
      <c r="C1044" s="42">
        <v>77839</v>
      </c>
      <c r="D1044" s="43">
        <v>27.62</v>
      </c>
      <c r="E1044" s="44">
        <v>4975</v>
      </c>
      <c r="F1044" s="44">
        <v>2496</v>
      </c>
      <c r="G1044" s="45">
        <v>2479</v>
      </c>
      <c r="H1044" s="46">
        <v>180</v>
      </c>
    </row>
    <row r="1045" spans="2:8">
      <c r="B1045" s="47" t="s">
        <v>1148</v>
      </c>
      <c r="C1045" s="48">
        <v>95192</v>
      </c>
      <c r="D1045" s="49">
        <v>9.4700000000000006</v>
      </c>
      <c r="E1045" s="50">
        <v>1051</v>
      </c>
      <c r="F1045" s="50">
        <v>517</v>
      </c>
      <c r="G1045" s="51">
        <v>534</v>
      </c>
      <c r="H1045" s="52">
        <v>111</v>
      </c>
    </row>
    <row r="1046" spans="2:8">
      <c r="B1046" s="41" t="s">
        <v>1149</v>
      </c>
      <c r="C1046" s="42">
        <v>96215</v>
      </c>
      <c r="D1046" s="43">
        <v>122.16</v>
      </c>
      <c r="E1046" s="44">
        <v>20133</v>
      </c>
      <c r="F1046" s="44">
        <v>9972</v>
      </c>
      <c r="G1046" s="45">
        <v>10161</v>
      </c>
      <c r="H1046" s="46">
        <v>165</v>
      </c>
    </row>
    <row r="1047" spans="2:8">
      <c r="B1047" s="47" t="s">
        <v>1150</v>
      </c>
      <c r="C1047" s="48">
        <v>35104</v>
      </c>
      <c r="D1047" s="49">
        <v>96.77</v>
      </c>
      <c r="E1047" s="50">
        <v>4139</v>
      </c>
      <c r="F1047" s="50">
        <v>2109</v>
      </c>
      <c r="G1047" s="51">
        <v>2030</v>
      </c>
      <c r="H1047" s="52">
        <v>43</v>
      </c>
    </row>
    <row r="1048" spans="2:8">
      <c r="B1048" s="41" t="s">
        <v>1151</v>
      </c>
      <c r="C1048" s="42">
        <v>9350</v>
      </c>
      <c r="D1048" s="43">
        <v>15.47</v>
      </c>
      <c r="E1048" s="44">
        <v>11285</v>
      </c>
      <c r="F1048" s="44">
        <v>5431</v>
      </c>
      <c r="G1048" s="45">
        <v>5854</v>
      </c>
      <c r="H1048" s="46">
        <v>729</v>
      </c>
    </row>
    <row r="1049" spans="2:8">
      <c r="B1049" s="47" t="s">
        <v>1152</v>
      </c>
      <c r="C1049" s="48">
        <v>34396</v>
      </c>
      <c r="D1049" s="49">
        <v>48.88</v>
      </c>
      <c r="E1049" s="50">
        <v>3038</v>
      </c>
      <c r="F1049" s="50">
        <v>1497</v>
      </c>
      <c r="G1049" s="51">
        <v>1541</v>
      </c>
      <c r="H1049" s="52">
        <v>62</v>
      </c>
    </row>
    <row r="1050" spans="2:8">
      <c r="B1050" s="41" t="s">
        <v>1153</v>
      </c>
      <c r="C1050" s="42">
        <v>16559</v>
      </c>
      <c r="D1050" s="43">
        <v>142.16999999999999</v>
      </c>
      <c r="E1050" s="44">
        <v>4296</v>
      </c>
      <c r="F1050" s="44">
        <v>2171</v>
      </c>
      <c r="G1050" s="45">
        <v>2125</v>
      </c>
      <c r="H1050" s="46">
        <v>30</v>
      </c>
    </row>
    <row r="1051" spans="2:8">
      <c r="B1051" s="47" t="s">
        <v>1154</v>
      </c>
      <c r="C1051" s="48">
        <v>15868</v>
      </c>
      <c r="D1051" s="49">
        <v>73.03</v>
      </c>
      <c r="E1051" s="50">
        <v>1360</v>
      </c>
      <c r="F1051" s="50">
        <v>688</v>
      </c>
      <c r="G1051" s="51">
        <v>672</v>
      </c>
      <c r="H1051" s="52">
        <v>19</v>
      </c>
    </row>
    <row r="1052" spans="2:8">
      <c r="B1052" s="41" t="s">
        <v>1155</v>
      </c>
      <c r="C1052" s="42">
        <v>1825</v>
      </c>
      <c r="D1052" s="43">
        <v>37.36</v>
      </c>
      <c r="E1052" s="44">
        <v>1291</v>
      </c>
      <c r="F1052" s="44">
        <v>654</v>
      </c>
      <c r="G1052" s="45">
        <v>637</v>
      </c>
      <c r="H1052" s="46">
        <v>35</v>
      </c>
    </row>
    <row r="1053" spans="2:8">
      <c r="B1053" s="47" t="s">
        <v>1156</v>
      </c>
      <c r="C1053" s="48">
        <v>9212</v>
      </c>
      <c r="D1053" s="49">
        <v>50.21</v>
      </c>
      <c r="E1053" s="50">
        <v>24029</v>
      </c>
      <c r="F1053" s="50">
        <v>11755</v>
      </c>
      <c r="G1053" s="51">
        <v>12274</v>
      </c>
      <c r="H1053" s="52">
        <v>479</v>
      </c>
    </row>
    <row r="1054" spans="2:8">
      <c r="B1054" s="41" t="s">
        <v>1157</v>
      </c>
      <c r="C1054" s="42">
        <v>65549</v>
      </c>
      <c r="D1054" s="43">
        <v>45.16</v>
      </c>
      <c r="E1054" s="44">
        <v>35243</v>
      </c>
      <c r="F1054" s="44">
        <v>17438</v>
      </c>
      <c r="G1054" s="45">
        <v>17805</v>
      </c>
      <c r="H1054" s="46">
        <v>780</v>
      </c>
    </row>
    <row r="1055" spans="2:8">
      <c r="B1055" s="47" t="s">
        <v>1158</v>
      </c>
      <c r="C1055" s="48">
        <v>88131</v>
      </c>
      <c r="D1055" s="49">
        <v>33.06</v>
      </c>
      <c r="E1055" s="50">
        <v>25490</v>
      </c>
      <c r="F1055" s="50">
        <v>12261</v>
      </c>
      <c r="G1055" s="51">
        <v>13229</v>
      </c>
      <c r="H1055" s="52">
        <v>771</v>
      </c>
    </row>
    <row r="1056" spans="2:8">
      <c r="B1056" s="41" t="s">
        <v>1159</v>
      </c>
      <c r="C1056" s="42">
        <v>35440</v>
      </c>
      <c r="D1056" s="43">
        <v>22.77</v>
      </c>
      <c r="E1056" s="44">
        <v>12967</v>
      </c>
      <c r="F1056" s="44">
        <v>6482</v>
      </c>
      <c r="G1056" s="45">
        <v>6485</v>
      </c>
      <c r="H1056" s="46">
        <v>569</v>
      </c>
    </row>
    <row r="1057" spans="2:8">
      <c r="B1057" s="47" t="s">
        <v>1160</v>
      </c>
      <c r="C1057" s="48">
        <v>88161</v>
      </c>
      <c r="D1057" s="49">
        <v>11.84</v>
      </c>
      <c r="E1057" s="50">
        <v>11546</v>
      </c>
      <c r="F1057" s="50">
        <v>5688</v>
      </c>
      <c r="G1057" s="51">
        <v>5858</v>
      </c>
      <c r="H1057" s="52">
        <v>975</v>
      </c>
    </row>
    <row r="1058" spans="2:8">
      <c r="B1058" s="41" t="s">
        <v>1161</v>
      </c>
      <c r="C1058" s="42">
        <v>64678</v>
      </c>
      <c r="D1058" s="43">
        <v>21.09</v>
      </c>
      <c r="E1058" s="44">
        <v>5124</v>
      </c>
      <c r="F1058" s="44">
        <v>2540</v>
      </c>
      <c r="G1058" s="45">
        <v>2584</v>
      </c>
      <c r="H1058" s="46">
        <v>243</v>
      </c>
    </row>
    <row r="1059" spans="2:8">
      <c r="B1059" s="47" t="s">
        <v>1162</v>
      </c>
      <c r="C1059" s="48">
        <v>16835</v>
      </c>
      <c r="D1059" s="49">
        <v>65.47</v>
      </c>
      <c r="E1059" s="50">
        <v>3091</v>
      </c>
      <c r="F1059" s="50">
        <v>1566</v>
      </c>
      <c r="G1059" s="51">
        <v>1525</v>
      </c>
      <c r="H1059" s="52">
        <v>47</v>
      </c>
    </row>
    <row r="1060" spans="2:8">
      <c r="B1060" s="41" t="s">
        <v>1163</v>
      </c>
      <c r="C1060" s="42">
        <v>49808</v>
      </c>
      <c r="D1060" s="43">
        <v>176.18</v>
      </c>
      <c r="E1060" s="44">
        <v>54422</v>
      </c>
      <c r="F1060" s="44">
        <v>26910</v>
      </c>
      <c r="G1060" s="45">
        <v>27512</v>
      </c>
      <c r="H1060" s="46">
        <v>309</v>
      </c>
    </row>
    <row r="1061" spans="2:8">
      <c r="B1061" s="47" t="s">
        <v>1164</v>
      </c>
      <c r="C1061" s="48">
        <v>52441</v>
      </c>
      <c r="D1061" s="49">
        <v>65.430000000000007</v>
      </c>
      <c r="E1061" s="50">
        <v>12593</v>
      </c>
      <c r="F1061" s="50">
        <v>6195</v>
      </c>
      <c r="G1061" s="51">
        <v>6398</v>
      </c>
      <c r="H1061" s="52">
        <v>192</v>
      </c>
    </row>
    <row r="1062" spans="2:8">
      <c r="B1062" s="41" t="s">
        <v>1165</v>
      </c>
      <c r="C1062" s="42">
        <v>53545</v>
      </c>
      <c r="D1062" s="43">
        <v>17.98</v>
      </c>
      <c r="E1062" s="44">
        <v>6200</v>
      </c>
      <c r="F1062" s="44">
        <v>2984</v>
      </c>
      <c r="G1062" s="45">
        <v>3216</v>
      </c>
      <c r="H1062" s="46">
        <v>345</v>
      </c>
    </row>
    <row r="1063" spans="2:8">
      <c r="B1063" s="47" t="s">
        <v>1166</v>
      </c>
      <c r="C1063" s="48">
        <v>59555</v>
      </c>
      <c r="D1063" s="49">
        <v>113.68</v>
      </c>
      <c r="E1063" s="50">
        <v>67901</v>
      </c>
      <c r="F1063" s="50">
        <v>33469</v>
      </c>
      <c r="G1063" s="51">
        <v>34432</v>
      </c>
      <c r="H1063" s="52">
        <v>597</v>
      </c>
    </row>
    <row r="1064" spans="2:8">
      <c r="B1064" s="41" t="s">
        <v>1167</v>
      </c>
      <c r="C1064" s="42">
        <v>2708</v>
      </c>
      <c r="D1064" s="43">
        <v>78.900000000000006</v>
      </c>
      <c r="E1064" s="44">
        <v>14643</v>
      </c>
      <c r="F1064" s="44">
        <v>7121</v>
      </c>
      <c r="G1064" s="45">
        <v>7522</v>
      </c>
      <c r="H1064" s="46">
        <v>186</v>
      </c>
    </row>
    <row r="1065" spans="2:8">
      <c r="B1065" s="47" t="s">
        <v>1168</v>
      </c>
      <c r="C1065" s="48">
        <v>79843</v>
      </c>
      <c r="D1065" s="49">
        <v>88.02</v>
      </c>
      <c r="E1065" s="50">
        <v>7676</v>
      </c>
      <c r="F1065" s="50">
        <v>3864</v>
      </c>
      <c r="G1065" s="51">
        <v>3812</v>
      </c>
      <c r="H1065" s="52">
        <v>87</v>
      </c>
    </row>
    <row r="1066" spans="2:8">
      <c r="B1066" s="41" t="s">
        <v>1169</v>
      </c>
      <c r="C1066" s="42">
        <v>53797</v>
      </c>
      <c r="D1066" s="43">
        <v>65.62</v>
      </c>
      <c r="E1066" s="44">
        <v>30363</v>
      </c>
      <c r="F1066" s="44">
        <v>14892</v>
      </c>
      <c r="G1066" s="45">
        <v>15471</v>
      </c>
      <c r="H1066" s="46">
        <v>463</v>
      </c>
    </row>
    <row r="1067" spans="2:8">
      <c r="B1067" s="47" t="s">
        <v>1170</v>
      </c>
      <c r="C1067" s="48">
        <v>49393</v>
      </c>
      <c r="D1067" s="49">
        <v>91.11</v>
      </c>
      <c r="E1067" s="50">
        <v>26762</v>
      </c>
      <c r="F1067" s="50">
        <v>13610</v>
      </c>
      <c r="G1067" s="51">
        <v>13152</v>
      </c>
      <c r="H1067" s="52">
        <v>294</v>
      </c>
    </row>
    <row r="1068" spans="2:8">
      <c r="B1068" s="41" t="s">
        <v>1171</v>
      </c>
      <c r="C1068" s="42">
        <v>32584</v>
      </c>
      <c r="D1068" s="43">
        <v>59.51</v>
      </c>
      <c r="E1068" s="44">
        <v>39697</v>
      </c>
      <c r="F1068" s="44">
        <v>19518</v>
      </c>
      <c r="G1068" s="45">
        <v>20179</v>
      </c>
      <c r="H1068" s="46">
        <v>667</v>
      </c>
    </row>
    <row r="1069" spans="2:8">
      <c r="B1069" s="47" t="s">
        <v>1172</v>
      </c>
      <c r="C1069" s="48">
        <v>97816</v>
      </c>
      <c r="D1069" s="49">
        <v>90.42</v>
      </c>
      <c r="E1069" s="50">
        <v>15218</v>
      </c>
      <c r="F1069" s="50">
        <v>7501</v>
      </c>
      <c r="G1069" s="51">
        <v>7717</v>
      </c>
      <c r="H1069" s="52">
        <v>168</v>
      </c>
    </row>
    <row r="1070" spans="2:8">
      <c r="B1070" s="41" t="s">
        <v>1173</v>
      </c>
      <c r="C1070" s="42">
        <v>17121</v>
      </c>
      <c r="D1070" s="43">
        <v>89.91</v>
      </c>
      <c r="E1070" s="44">
        <v>4281</v>
      </c>
      <c r="F1070" s="44">
        <v>2072</v>
      </c>
      <c r="G1070" s="45">
        <v>2209</v>
      </c>
      <c r="H1070" s="46">
        <v>48</v>
      </c>
    </row>
    <row r="1071" spans="2:8">
      <c r="B1071" s="47" t="s">
        <v>1174</v>
      </c>
      <c r="C1071" s="48">
        <v>35457</v>
      </c>
      <c r="D1071" s="49">
        <v>21.39</v>
      </c>
      <c r="E1071" s="50">
        <v>10395</v>
      </c>
      <c r="F1071" s="50">
        <v>5177</v>
      </c>
      <c r="G1071" s="51">
        <v>5218</v>
      </c>
      <c r="H1071" s="52">
        <v>486</v>
      </c>
    </row>
    <row r="1072" spans="2:8">
      <c r="B1072" s="41" t="s">
        <v>1175</v>
      </c>
      <c r="C1072" s="42">
        <v>1623</v>
      </c>
      <c r="D1072" s="43">
        <v>66.63</v>
      </c>
      <c r="E1072" s="44">
        <v>4879</v>
      </c>
      <c r="F1072" s="44">
        <v>2378</v>
      </c>
      <c r="G1072" s="45">
        <v>2501</v>
      </c>
      <c r="H1072" s="46">
        <v>73</v>
      </c>
    </row>
    <row r="1073" spans="2:8">
      <c r="B1073" s="47" t="s">
        <v>1176</v>
      </c>
      <c r="C1073" s="48">
        <v>49624</v>
      </c>
      <c r="D1073" s="49">
        <v>143.53</v>
      </c>
      <c r="E1073" s="50">
        <v>13441</v>
      </c>
      <c r="F1073" s="50">
        <v>6708</v>
      </c>
      <c r="G1073" s="51">
        <v>6733</v>
      </c>
      <c r="H1073" s="52">
        <v>94</v>
      </c>
    </row>
    <row r="1074" spans="2:8">
      <c r="B1074" s="41" t="s">
        <v>1177</v>
      </c>
      <c r="C1074" s="42">
        <v>73547</v>
      </c>
      <c r="D1074" s="43">
        <v>34.28</v>
      </c>
      <c r="E1074" s="44">
        <v>10885</v>
      </c>
      <c r="F1074" s="44">
        <v>5519</v>
      </c>
      <c r="G1074" s="45">
        <v>5366</v>
      </c>
      <c r="H1074" s="46">
        <v>318</v>
      </c>
    </row>
    <row r="1075" spans="2:8">
      <c r="B1075" s="47" t="s">
        <v>1177</v>
      </c>
      <c r="C1075" s="48">
        <v>65391</v>
      </c>
      <c r="D1075" s="49">
        <v>54.43</v>
      </c>
      <c r="E1075" s="50">
        <v>3818</v>
      </c>
      <c r="F1075" s="50">
        <v>1938</v>
      </c>
      <c r="G1075" s="51">
        <v>1880</v>
      </c>
      <c r="H1075" s="52">
        <v>70</v>
      </c>
    </row>
    <row r="1076" spans="2:8">
      <c r="B1076" s="41" t="s">
        <v>1178</v>
      </c>
      <c r="C1076" s="42">
        <v>79539</v>
      </c>
      <c r="D1076" s="43">
        <v>39.369999999999997</v>
      </c>
      <c r="E1076" s="44">
        <v>49347</v>
      </c>
      <c r="F1076" s="44">
        <v>23844</v>
      </c>
      <c r="G1076" s="45">
        <v>25503</v>
      </c>
      <c r="H1076" s="46">
        <v>1253</v>
      </c>
    </row>
    <row r="1077" spans="2:8">
      <c r="B1077" s="47" t="s">
        <v>1179</v>
      </c>
      <c r="C1077" s="48">
        <v>64653</v>
      </c>
      <c r="D1077" s="49">
        <v>25.24</v>
      </c>
      <c r="E1077" s="50">
        <v>13643</v>
      </c>
      <c r="F1077" s="50">
        <v>6627</v>
      </c>
      <c r="G1077" s="51">
        <v>7016</v>
      </c>
      <c r="H1077" s="52">
        <v>541</v>
      </c>
    </row>
    <row r="1078" spans="2:8">
      <c r="B1078" s="41" t="s">
        <v>1180</v>
      </c>
      <c r="C1078" s="42">
        <v>8294</v>
      </c>
      <c r="D1078" s="43">
        <v>30.49</v>
      </c>
      <c r="E1078" s="44">
        <v>8267</v>
      </c>
      <c r="F1078" s="44">
        <v>4045</v>
      </c>
      <c r="G1078" s="45">
        <v>4222</v>
      </c>
      <c r="H1078" s="46">
        <v>271</v>
      </c>
    </row>
    <row r="1079" spans="2:8">
      <c r="B1079" s="47" t="s">
        <v>1181</v>
      </c>
      <c r="C1079" s="48">
        <v>74245</v>
      </c>
      <c r="D1079" s="49">
        <v>23.46</v>
      </c>
      <c r="E1079" s="50">
        <v>3394</v>
      </c>
      <c r="F1079" s="50">
        <v>1705</v>
      </c>
      <c r="G1079" s="51">
        <v>1689</v>
      </c>
      <c r="H1079" s="52">
        <v>145</v>
      </c>
    </row>
    <row r="1080" spans="2:8">
      <c r="B1080" s="41" t="s">
        <v>1182</v>
      </c>
      <c r="C1080" s="42">
        <v>32312</v>
      </c>
      <c r="D1080" s="43">
        <v>65.040000000000006</v>
      </c>
      <c r="E1080" s="44">
        <v>25490</v>
      </c>
      <c r="F1080" s="44">
        <v>12350</v>
      </c>
      <c r="G1080" s="45">
        <v>13140</v>
      </c>
      <c r="H1080" s="46">
        <v>392</v>
      </c>
    </row>
    <row r="1081" spans="2:8">
      <c r="B1081" s="47" t="s">
        <v>1183</v>
      </c>
      <c r="C1081" s="48">
        <v>15907</v>
      </c>
      <c r="D1081" s="49">
        <v>120.85</v>
      </c>
      <c r="E1081" s="50">
        <v>14024</v>
      </c>
      <c r="F1081" s="50">
        <v>6769</v>
      </c>
      <c r="G1081" s="51">
        <v>7255</v>
      </c>
      <c r="H1081" s="52">
        <v>116</v>
      </c>
    </row>
    <row r="1082" spans="2:8">
      <c r="B1082" s="41" t="s">
        <v>1184</v>
      </c>
      <c r="C1082" s="42">
        <v>3222</v>
      </c>
      <c r="D1082" s="43">
        <v>139.41</v>
      </c>
      <c r="E1082" s="44">
        <v>16021</v>
      </c>
      <c r="F1082" s="44">
        <v>7830</v>
      </c>
      <c r="G1082" s="45">
        <v>8191</v>
      </c>
      <c r="H1082" s="46">
        <v>115</v>
      </c>
    </row>
    <row r="1083" spans="2:8">
      <c r="B1083" s="47" t="s">
        <v>1185</v>
      </c>
      <c r="C1083" s="48">
        <v>23552</v>
      </c>
      <c r="D1083" s="49">
        <v>214.19</v>
      </c>
      <c r="E1083" s="50">
        <v>217198</v>
      </c>
      <c r="F1083" s="50">
        <v>104371</v>
      </c>
      <c r="G1083" s="51">
        <v>112827</v>
      </c>
      <c r="H1083" s="52">
        <v>1014</v>
      </c>
    </row>
    <row r="1084" spans="2:8">
      <c r="B1084" s="41" t="s">
        <v>1186</v>
      </c>
      <c r="C1084" s="42">
        <v>19249</v>
      </c>
      <c r="D1084" s="43">
        <v>120.17</v>
      </c>
      <c r="E1084" s="44">
        <v>4766</v>
      </c>
      <c r="F1084" s="44">
        <v>2562</v>
      </c>
      <c r="G1084" s="45">
        <v>2204</v>
      </c>
      <c r="H1084" s="46">
        <v>40</v>
      </c>
    </row>
    <row r="1085" spans="2:8">
      <c r="B1085" s="47" t="s">
        <v>1187</v>
      </c>
      <c r="C1085" s="48">
        <v>19386</v>
      </c>
      <c r="D1085" s="49">
        <v>57.73</v>
      </c>
      <c r="E1085" s="50">
        <v>6103</v>
      </c>
      <c r="F1085" s="50">
        <v>2922</v>
      </c>
      <c r="G1085" s="51">
        <v>3181</v>
      </c>
      <c r="H1085" s="52">
        <v>106</v>
      </c>
    </row>
    <row r="1086" spans="2:8">
      <c r="B1086" s="41" t="s">
        <v>1188</v>
      </c>
      <c r="C1086" s="42">
        <v>29439</v>
      </c>
      <c r="D1086" s="43">
        <v>89.46</v>
      </c>
      <c r="E1086" s="44">
        <v>9388</v>
      </c>
      <c r="F1086" s="44">
        <v>4589</v>
      </c>
      <c r="G1086" s="45">
        <v>4799</v>
      </c>
      <c r="H1086" s="46">
        <v>105</v>
      </c>
    </row>
    <row r="1087" spans="2:8">
      <c r="B1087" s="47" t="s">
        <v>1189</v>
      </c>
      <c r="C1087" s="48">
        <v>4613</v>
      </c>
      <c r="D1087" s="49">
        <v>12.93</v>
      </c>
      <c r="E1087" s="50">
        <v>3714</v>
      </c>
      <c r="F1087" s="50">
        <v>1794</v>
      </c>
      <c r="G1087" s="51">
        <v>1920</v>
      </c>
      <c r="H1087" s="52">
        <v>287</v>
      </c>
    </row>
    <row r="1088" spans="2:8">
      <c r="B1088" s="41" t="s">
        <v>1190</v>
      </c>
      <c r="C1088" s="42">
        <v>15926</v>
      </c>
      <c r="D1088" s="43">
        <v>207.44</v>
      </c>
      <c r="E1088" s="44">
        <v>9582</v>
      </c>
      <c r="F1088" s="44">
        <v>4769</v>
      </c>
      <c r="G1088" s="45">
        <v>4813</v>
      </c>
      <c r="H1088" s="46">
        <v>46</v>
      </c>
    </row>
    <row r="1089" spans="2:8">
      <c r="B1089" s="47" t="s">
        <v>1191</v>
      </c>
      <c r="C1089" s="48">
        <v>14943</v>
      </c>
      <c r="D1089" s="49">
        <v>46.61</v>
      </c>
      <c r="E1089" s="50">
        <v>20522</v>
      </c>
      <c r="F1089" s="50">
        <v>10001</v>
      </c>
      <c r="G1089" s="51">
        <v>10521</v>
      </c>
      <c r="H1089" s="52">
        <v>440</v>
      </c>
    </row>
    <row r="1090" spans="2:8">
      <c r="B1090" s="41" t="s">
        <v>1192</v>
      </c>
      <c r="C1090" s="42">
        <v>58507</v>
      </c>
      <c r="D1090" s="43">
        <v>87.02</v>
      </c>
      <c r="E1090" s="44">
        <v>72611</v>
      </c>
      <c r="F1090" s="44">
        <v>35703</v>
      </c>
      <c r="G1090" s="45">
        <v>36908</v>
      </c>
      <c r="H1090" s="46">
        <v>834</v>
      </c>
    </row>
    <row r="1091" spans="2:8">
      <c r="B1091" s="47" t="s">
        <v>1193</v>
      </c>
      <c r="C1091" s="48">
        <v>59348</v>
      </c>
      <c r="D1091" s="49">
        <v>140.54</v>
      </c>
      <c r="E1091" s="50">
        <v>24590</v>
      </c>
      <c r="F1091" s="50">
        <v>12212</v>
      </c>
      <c r="G1091" s="51">
        <v>12378</v>
      </c>
      <c r="H1091" s="52">
        <v>175</v>
      </c>
    </row>
    <row r="1092" spans="2:8">
      <c r="B1092" s="41" t="s">
        <v>1194</v>
      </c>
      <c r="C1092" s="42">
        <v>71638</v>
      </c>
      <c r="D1092" s="43">
        <v>43.34</v>
      </c>
      <c r="E1092" s="44">
        <v>93499</v>
      </c>
      <c r="F1092" s="44">
        <v>46058</v>
      </c>
      <c r="G1092" s="45">
        <v>47441</v>
      </c>
      <c r="H1092" s="46">
        <v>2157</v>
      </c>
    </row>
    <row r="1093" spans="2:8">
      <c r="B1093" s="47" t="s">
        <v>1195</v>
      </c>
      <c r="C1093" s="48">
        <v>14974</v>
      </c>
      <c r="D1093" s="49">
        <v>109.98</v>
      </c>
      <c r="E1093" s="50">
        <v>26112</v>
      </c>
      <c r="F1093" s="50">
        <v>12870</v>
      </c>
      <c r="G1093" s="51">
        <v>13242</v>
      </c>
      <c r="H1093" s="52">
        <v>237</v>
      </c>
    </row>
    <row r="1094" spans="2:8">
      <c r="B1094" s="41" t="s">
        <v>1196</v>
      </c>
      <c r="C1094" s="42">
        <v>67059</v>
      </c>
      <c r="D1094" s="43">
        <v>77.430000000000007</v>
      </c>
      <c r="E1094" s="44">
        <v>171061</v>
      </c>
      <c r="F1094" s="44">
        <v>85820</v>
      </c>
      <c r="G1094" s="45">
        <v>85241</v>
      </c>
      <c r="H1094" s="46">
        <v>2209</v>
      </c>
    </row>
    <row r="1095" spans="2:8">
      <c r="B1095" s="47" t="s">
        <v>1197</v>
      </c>
      <c r="C1095" s="48">
        <v>19288</v>
      </c>
      <c r="D1095" s="49">
        <v>78.64</v>
      </c>
      <c r="E1095" s="50">
        <v>12233</v>
      </c>
      <c r="F1095" s="50">
        <v>5888</v>
      </c>
      <c r="G1095" s="51">
        <v>6345</v>
      </c>
      <c r="H1095" s="52">
        <v>156</v>
      </c>
    </row>
    <row r="1096" spans="2:8">
      <c r="B1096" s="41" t="s">
        <v>1198</v>
      </c>
      <c r="C1096" s="42">
        <v>96337</v>
      </c>
      <c r="D1096" s="43">
        <v>58.75</v>
      </c>
      <c r="E1096" s="44">
        <v>3396</v>
      </c>
      <c r="F1096" s="44">
        <v>1694</v>
      </c>
      <c r="G1096" s="45">
        <v>1702</v>
      </c>
      <c r="H1096" s="46">
        <v>58</v>
      </c>
    </row>
    <row r="1097" spans="2:8">
      <c r="B1097" s="47" t="s">
        <v>1199</v>
      </c>
      <c r="C1097" s="48">
        <v>9385</v>
      </c>
      <c r="D1097" s="49">
        <v>22.29</v>
      </c>
      <c r="E1097" s="50">
        <v>8013</v>
      </c>
      <c r="F1097" s="50">
        <v>3881</v>
      </c>
      <c r="G1097" s="51">
        <v>4132</v>
      </c>
      <c r="H1097" s="52">
        <v>359</v>
      </c>
    </row>
    <row r="1098" spans="2:8">
      <c r="B1098" s="41" t="s">
        <v>1200</v>
      </c>
      <c r="C1098" s="42">
        <v>32676</v>
      </c>
      <c r="D1098" s="43">
        <v>88.64</v>
      </c>
      <c r="E1098" s="44">
        <v>9448</v>
      </c>
      <c r="F1098" s="44">
        <v>4663</v>
      </c>
      <c r="G1098" s="45">
        <v>4785</v>
      </c>
      <c r="H1098" s="46">
        <v>107</v>
      </c>
    </row>
    <row r="1099" spans="2:8">
      <c r="B1099" s="47" t="s">
        <v>1201</v>
      </c>
      <c r="C1099" s="48">
        <v>21335</v>
      </c>
      <c r="D1099" s="49">
        <v>70.5</v>
      </c>
      <c r="E1099" s="50">
        <v>75351</v>
      </c>
      <c r="F1099" s="50">
        <v>36324</v>
      </c>
      <c r="G1099" s="51">
        <v>39027</v>
      </c>
      <c r="H1099" s="52">
        <v>1069</v>
      </c>
    </row>
    <row r="1100" spans="2:8">
      <c r="B1100" s="41" t="s">
        <v>1202</v>
      </c>
      <c r="C1100" s="42">
        <v>44532</v>
      </c>
      <c r="D1100" s="43">
        <v>59.39</v>
      </c>
      <c r="E1100" s="44">
        <v>86449</v>
      </c>
      <c r="F1100" s="44">
        <v>42128</v>
      </c>
      <c r="G1100" s="45">
        <v>44321</v>
      </c>
      <c r="H1100" s="46">
        <v>1456</v>
      </c>
    </row>
    <row r="1101" spans="2:8">
      <c r="B1101" s="47" t="s">
        <v>1203</v>
      </c>
      <c r="C1101" s="48">
        <v>9328</v>
      </c>
      <c r="D1101" s="49">
        <v>28.33</v>
      </c>
      <c r="E1101" s="50">
        <v>4235</v>
      </c>
      <c r="F1101" s="50">
        <v>2087</v>
      </c>
      <c r="G1101" s="51">
        <v>2148</v>
      </c>
      <c r="H1101" s="52">
        <v>149</v>
      </c>
    </row>
    <row r="1102" spans="2:8">
      <c r="B1102" s="41" t="s">
        <v>1204</v>
      </c>
      <c r="C1102" s="42">
        <v>24321</v>
      </c>
      <c r="D1102" s="43">
        <v>6.15</v>
      </c>
      <c r="E1102" s="44">
        <v>5322</v>
      </c>
      <c r="F1102" s="44">
        <v>2561</v>
      </c>
      <c r="G1102" s="45">
        <v>2761</v>
      </c>
      <c r="H1102" s="46">
        <v>865</v>
      </c>
    </row>
    <row r="1103" spans="2:8">
      <c r="B1103" s="47" t="s">
        <v>1205</v>
      </c>
      <c r="C1103" s="48">
        <v>6686</v>
      </c>
      <c r="D1103" s="49">
        <v>96.49</v>
      </c>
      <c r="E1103" s="50">
        <v>8546</v>
      </c>
      <c r="F1103" s="50">
        <v>4246</v>
      </c>
      <c r="G1103" s="51">
        <v>4300</v>
      </c>
      <c r="H1103" s="52">
        <v>89</v>
      </c>
    </row>
    <row r="1104" spans="2:8">
      <c r="B1104" s="41" t="s">
        <v>1206</v>
      </c>
      <c r="C1104" s="42">
        <v>17279</v>
      </c>
      <c r="D1104" s="43">
        <v>111.98</v>
      </c>
      <c r="E1104" s="44">
        <v>3178</v>
      </c>
      <c r="F1104" s="44">
        <v>1538</v>
      </c>
      <c r="G1104" s="45">
        <v>1640</v>
      </c>
      <c r="H1104" s="46">
        <v>28</v>
      </c>
    </row>
    <row r="1105" spans="2:8">
      <c r="B1105" s="47" t="s">
        <v>1207</v>
      </c>
      <c r="C1105" s="48">
        <v>99441</v>
      </c>
      <c r="D1105" s="49">
        <v>20.58</v>
      </c>
      <c r="E1105" s="50">
        <v>2005</v>
      </c>
      <c r="F1105" s="50">
        <v>1001</v>
      </c>
      <c r="G1105" s="51">
        <v>1004</v>
      </c>
      <c r="H1105" s="52">
        <v>97</v>
      </c>
    </row>
    <row r="1106" spans="2:8">
      <c r="B1106" s="41" t="s">
        <v>1208</v>
      </c>
      <c r="C1106" s="42">
        <v>39104</v>
      </c>
      <c r="D1106" s="43">
        <v>201.01</v>
      </c>
      <c r="E1106" s="44">
        <v>238697</v>
      </c>
      <c r="F1106" s="44">
        <v>117828</v>
      </c>
      <c r="G1106" s="45">
        <v>120869</v>
      </c>
      <c r="H1106" s="46">
        <v>1187</v>
      </c>
    </row>
    <row r="1107" spans="2:8">
      <c r="B1107" s="47" t="s">
        <v>1209</v>
      </c>
      <c r="C1107" s="48">
        <v>77972</v>
      </c>
      <c r="D1107" s="49">
        <v>16.59</v>
      </c>
      <c r="E1107" s="50">
        <v>5061</v>
      </c>
      <c r="F1107" s="50">
        <v>2546</v>
      </c>
      <c r="G1107" s="51">
        <v>2515</v>
      </c>
      <c r="H1107" s="52">
        <v>305</v>
      </c>
    </row>
    <row r="1108" spans="2:8">
      <c r="B1108" s="41" t="s">
        <v>1210</v>
      </c>
      <c r="C1108" s="42">
        <v>97350</v>
      </c>
      <c r="D1108" s="43">
        <v>12.21</v>
      </c>
      <c r="E1108" s="44">
        <v>2182</v>
      </c>
      <c r="F1108" s="44">
        <v>1096</v>
      </c>
      <c r="G1108" s="45">
        <v>1086</v>
      </c>
      <c r="H1108" s="46">
        <v>179</v>
      </c>
    </row>
    <row r="1109" spans="2:8">
      <c r="B1109" s="47" t="s">
        <v>1211</v>
      </c>
      <c r="C1109" s="48">
        <v>84048</v>
      </c>
      <c r="D1109" s="49">
        <v>61.54</v>
      </c>
      <c r="E1109" s="50">
        <v>15241</v>
      </c>
      <c r="F1109" s="50">
        <v>7717</v>
      </c>
      <c r="G1109" s="51">
        <v>7524</v>
      </c>
      <c r="H1109" s="52">
        <v>248</v>
      </c>
    </row>
    <row r="1110" spans="2:8">
      <c r="B1110" s="41" t="s">
        <v>1212</v>
      </c>
      <c r="C1110" s="42">
        <v>63477</v>
      </c>
      <c r="D1110" s="43">
        <v>32.409999999999997</v>
      </c>
      <c r="E1110" s="44">
        <v>39298</v>
      </c>
      <c r="F1110" s="44">
        <v>19426</v>
      </c>
      <c r="G1110" s="45">
        <v>19872</v>
      </c>
      <c r="H1110" s="46">
        <v>1213</v>
      </c>
    </row>
    <row r="1111" spans="2:8">
      <c r="B1111" s="47" t="s">
        <v>1213</v>
      </c>
      <c r="C1111" s="48">
        <v>55116</v>
      </c>
      <c r="D1111" s="49">
        <v>97.73</v>
      </c>
      <c r="E1111" s="50">
        <v>217118</v>
      </c>
      <c r="F1111" s="50">
        <v>105599</v>
      </c>
      <c r="G1111" s="51">
        <v>111519</v>
      </c>
      <c r="H1111" s="52">
        <v>2222</v>
      </c>
    </row>
    <row r="1112" spans="2:8">
      <c r="B1112" s="41" t="s">
        <v>1214</v>
      </c>
      <c r="C1112" s="42">
        <v>17139</v>
      </c>
      <c r="D1112" s="43">
        <v>95</v>
      </c>
      <c r="E1112" s="44">
        <v>7179</v>
      </c>
      <c r="F1112" s="44">
        <v>3513</v>
      </c>
      <c r="G1112" s="45">
        <v>3666</v>
      </c>
      <c r="H1112" s="46">
        <v>76</v>
      </c>
    </row>
    <row r="1113" spans="2:8">
      <c r="B1113" s="47" t="s">
        <v>1215</v>
      </c>
      <c r="C1113" s="48">
        <v>17213</v>
      </c>
      <c r="D1113" s="49">
        <v>44.71</v>
      </c>
      <c r="E1113" s="50">
        <v>6627</v>
      </c>
      <c r="F1113" s="50">
        <v>3194</v>
      </c>
      <c r="G1113" s="51">
        <v>3433</v>
      </c>
      <c r="H1113" s="52">
        <v>148</v>
      </c>
    </row>
    <row r="1114" spans="2:8">
      <c r="B1114" s="41" t="s">
        <v>1216</v>
      </c>
      <c r="C1114" s="42">
        <v>54531</v>
      </c>
      <c r="D1114" s="43">
        <v>10.06</v>
      </c>
      <c r="E1114" s="44">
        <v>1415</v>
      </c>
      <c r="F1114" s="44">
        <v>658</v>
      </c>
      <c r="G1114" s="45">
        <v>757</v>
      </c>
      <c r="H1114" s="46">
        <v>141</v>
      </c>
    </row>
    <row r="1115" spans="2:8">
      <c r="B1115" s="47" t="s">
        <v>1217</v>
      </c>
      <c r="C1115" s="48">
        <v>68159</v>
      </c>
      <c r="D1115" s="49">
        <v>144.97</v>
      </c>
      <c r="E1115" s="50">
        <v>309370</v>
      </c>
      <c r="F1115" s="50">
        <v>154273</v>
      </c>
      <c r="G1115" s="51">
        <v>155097</v>
      </c>
      <c r="H1115" s="52">
        <v>2134</v>
      </c>
    </row>
    <row r="1116" spans="2:8">
      <c r="B1116" s="41" t="s">
        <v>1218</v>
      </c>
      <c r="C1116" s="42">
        <v>6343</v>
      </c>
      <c r="D1116" s="43">
        <v>143.79</v>
      </c>
      <c r="E1116" s="44">
        <v>8765</v>
      </c>
      <c r="F1116" s="44">
        <v>4383</v>
      </c>
      <c r="G1116" s="45">
        <v>4382</v>
      </c>
      <c r="H1116" s="46">
        <v>61</v>
      </c>
    </row>
    <row r="1117" spans="2:8">
      <c r="B1117" s="47" t="s">
        <v>1219</v>
      </c>
      <c r="C1117" s="48">
        <v>71672</v>
      </c>
      <c r="D1117" s="49">
        <v>18.059999999999999</v>
      </c>
      <c r="E1117" s="50">
        <v>16008</v>
      </c>
      <c r="F1117" s="50">
        <v>7901</v>
      </c>
      <c r="G1117" s="51">
        <v>8107</v>
      </c>
      <c r="H1117" s="52">
        <v>886</v>
      </c>
    </row>
    <row r="1118" spans="2:8">
      <c r="B1118" s="41" t="s">
        <v>1220</v>
      </c>
      <c r="C1118" s="42">
        <v>35037</v>
      </c>
      <c r="D1118" s="43">
        <v>123.91</v>
      </c>
      <c r="E1118" s="44">
        <v>76851</v>
      </c>
      <c r="F1118" s="44">
        <v>36673</v>
      </c>
      <c r="G1118" s="45">
        <v>40178</v>
      </c>
      <c r="H1118" s="46">
        <v>620</v>
      </c>
    </row>
    <row r="1119" spans="2:8">
      <c r="B1119" s="47" t="s">
        <v>1221</v>
      </c>
      <c r="C1119" s="48">
        <v>9496</v>
      </c>
      <c r="D1119" s="49">
        <v>133.5</v>
      </c>
      <c r="E1119" s="50">
        <v>17097</v>
      </c>
      <c r="F1119" s="50">
        <v>8487</v>
      </c>
      <c r="G1119" s="51">
        <v>8610</v>
      </c>
      <c r="H1119" s="52">
        <v>128</v>
      </c>
    </row>
    <row r="1120" spans="2:8">
      <c r="B1120" s="41" t="s">
        <v>1222</v>
      </c>
      <c r="C1120" s="42">
        <v>37696</v>
      </c>
      <c r="D1120" s="43">
        <v>64.36</v>
      </c>
      <c r="E1120" s="44">
        <v>4962</v>
      </c>
      <c r="F1120" s="44">
        <v>2486</v>
      </c>
      <c r="G1120" s="45">
        <v>2476</v>
      </c>
      <c r="H1120" s="46">
        <v>77</v>
      </c>
    </row>
    <row r="1121" spans="2:8">
      <c r="B1121" s="47" t="s">
        <v>1223</v>
      </c>
      <c r="C1121" s="48">
        <v>88677</v>
      </c>
      <c r="D1121" s="49">
        <v>40.909999999999997</v>
      </c>
      <c r="E1121" s="50">
        <v>14031</v>
      </c>
      <c r="F1121" s="50">
        <v>6949</v>
      </c>
      <c r="G1121" s="51">
        <v>7082</v>
      </c>
      <c r="H1121" s="52">
        <v>343</v>
      </c>
    </row>
    <row r="1122" spans="2:8">
      <c r="B1122" s="41" t="s">
        <v>1224</v>
      </c>
      <c r="C1122" s="42">
        <v>71706</v>
      </c>
      <c r="D1122" s="43">
        <v>28.17</v>
      </c>
      <c r="E1122" s="44">
        <v>14785</v>
      </c>
      <c r="F1122" s="44">
        <v>7469</v>
      </c>
      <c r="G1122" s="45">
        <v>7316</v>
      </c>
      <c r="H1122" s="46">
        <v>525</v>
      </c>
    </row>
    <row r="1123" spans="2:8">
      <c r="B1123" s="47" t="s">
        <v>1225</v>
      </c>
      <c r="C1123" s="48">
        <v>15748</v>
      </c>
      <c r="D1123" s="49">
        <v>24.86</v>
      </c>
      <c r="E1123" s="50">
        <v>834</v>
      </c>
      <c r="F1123" s="50">
        <v>416</v>
      </c>
      <c r="G1123" s="51">
        <v>418</v>
      </c>
      <c r="H1123" s="52">
        <v>34</v>
      </c>
    </row>
    <row r="1124" spans="2:8">
      <c r="B1124" s="41" t="s">
        <v>1226</v>
      </c>
      <c r="C1124" s="42">
        <v>4416</v>
      </c>
      <c r="D1124" s="43">
        <v>31.44</v>
      </c>
      <c r="E1124" s="44">
        <v>24679</v>
      </c>
      <c r="F1124" s="44">
        <v>11818</v>
      </c>
      <c r="G1124" s="45">
        <v>12861</v>
      </c>
      <c r="H1124" s="46">
        <v>785</v>
      </c>
    </row>
    <row r="1125" spans="2:8">
      <c r="B1125" s="47" t="s">
        <v>1227</v>
      </c>
      <c r="C1125" s="48">
        <v>8258</v>
      </c>
      <c r="D1125" s="49">
        <v>69.06</v>
      </c>
      <c r="E1125" s="50">
        <v>7583</v>
      </c>
      <c r="F1125" s="50">
        <v>3728</v>
      </c>
      <c r="G1125" s="51">
        <v>3855</v>
      </c>
      <c r="H1125" s="52">
        <v>110</v>
      </c>
    </row>
    <row r="1126" spans="2:8">
      <c r="B1126" s="41" t="s">
        <v>1228</v>
      </c>
      <c r="C1126" s="42">
        <v>4420</v>
      </c>
      <c r="D1126" s="43">
        <v>58.46</v>
      </c>
      <c r="E1126" s="44">
        <v>15619</v>
      </c>
      <c r="F1126" s="44">
        <v>7625</v>
      </c>
      <c r="G1126" s="45">
        <v>7994</v>
      </c>
      <c r="H1126" s="46">
        <v>267</v>
      </c>
    </row>
    <row r="1127" spans="2:8">
      <c r="B1127" s="47" t="s">
        <v>1229</v>
      </c>
      <c r="C1127" s="48">
        <v>97340</v>
      </c>
      <c r="D1127" s="49">
        <v>20.16</v>
      </c>
      <c r="E1127" s="50">
        <v>3917</v>
      </c>
      <c r="F1127" s="50">
        <v>2042</v>
      </c>
      <c r="G1127" s="51">
        <v>1875</v>
      </c>
      <c r="H1127" s="52">
        <v>194</v>
      </c>
    </row>
    <row r="1128" spans="2:8">
      <c r="B1128" s="41" t="s">
        <v>1230</v>
      </c>
      <c r="C1128" s="42">
        <v>97828</v>
      </c>
      <c r="D1128" s="43">
        <v>35.700000000000003</v>
      </c>
      <c r="E1128" s="44">
        <v>11194</v>
      </c>
      <c r="F1128" s="44">
        <v>5438</v>
      </c>
      <c r="G1128" s="45">
        <v>5756</v>
      </c>
      <c r="H1128" s="46">
        <v>314</v>
      </c>
    </row>
    <row r="1129" spans="2:8">
      <c r="B1129" s="47" t="s">
        <v>1231</v>
      </c>
      <c r="C1129" s="48">
        <v>95168</v>
      </c>
      <c r="D1129" s="49">
        <v>35.479999999999997</v>
      </c>
      <c r="E1129" s="50">
        <v>3069</v>
      </c>
      <c r="F1129" s="50">
        <v>1502</v>
      </c>
      <c r="G1129" s="51">
        <v>1567</v>
      </c>
      <c r="H1129" s="52">
        <v>86</v>
      </c>
    </row>
    <row r="1130" spans="2:8">
      <c r="B1130" s="41" t="s">
        <v>1232</v>
      </c>
      <c r="C1130" s="42">
        <v>87616</v>
      </c>
      <c r="D1130" s="43">
        <v>95.15</v>
      </c>
      <c r="E1130" s="44">
        <v>18539</v>
      </c>
      <c r="F1130" s="44">
        <v>9227</v>
      </c>
      <c r="G1130" s="45">
        <v>9312</v>
      </c>
      <c r="H1130" s="46">
        <v>195</v>
      </c>
    </row>
    <row r="1131" spans="2:8">
      <c r="B1131" s="47" t="s">
        <v>1233</v>
      </c>
      <c r="C1131" s="48">
        <v>95615</v>
      </c>
      <c r="D1131" s="49">
        <v>49.52</v>
      </c>
      <c r="E1131" s="50">
        <v>17217</v>
      </c>
      <c r="F1131" s="50">
        <v>8304</v>
      </c>
      <c r="G1131" s="51">
        <v>8913</v>
      </c>
      <c r="H1131" s="52">
        <v>348</v>
      </c>
    </row>
    <row r="1132" spans="2:8">
      <c r="B1132" s="41" t="s">
        <v>1234</v>
      </c>
      <c r="C1132" s="42">
        <v>97342</v>
      </c>
      <c r="D1132" s="43">
        <v>10.51</v>
      </c>
      <c r="E1132" s="44">
        <v>1969</v>
      </c>
      <c r="F1132" s="44">
        <v>1023</v>
      </c>
      <c r="G1132" s="45">
        <v>946</v>
      </c>
      <c r="H1132" s="46">
        <v>187</v>
      </c>
    </row>
    <row r="1133" spans="2:8">
      <c r="B1133" s="47" t="s">
        <v>1235</v>
      </c>
      <c r="C1133" s="48">
        <v>45768</v>
      </c>
      <c r="D1133" s="49">
        <v>87.76</v>
      </c>
      <c r="E1133" s="50">
        <v>83941</v>
      </c>
      <c r="F1133" s="50">
        <v>41303</v>
      </c>
      <c r="G1133" s="51">
        <v>42638</v>
      </c>
      <c r="H1133" s="52">
        <v>956</v>
      </c>
    </row>
    <row r="1134" spans="2:8">
      <c r="B1134" s="41" t="s">
        <v>1236</v>
      </c>
      <c r="C1134" s="42">
        <v>18337</v>
      </c>
      <c r="D1134" s="43">
        <v>140.52000000000001</v>
      </c>
      <c r="E1134" s="44">
        <v>4563</v>
      </c>
      <c r="F1134" s="44">
        <v>2368</v>
      </c>
      <c r="G1134" s="45">
        <v>2195</v>
      </c>
      <c r="H1134" s="46">
        <v>32</v>
      </c>
    </row>
    <row r="1135" spans="2:8">
      <c r="B1135" s="47" t="s">
        <v>1237</v>
      </c>
      <c r="C1135" s="48">
        <v>25709</v>
      </c>
      <c r="D1135" s="49">
        <v>4.83</v>
      </c>
      <c r="E1135" s="50">
        <v>5858</v>
      </c>
      <c r="F1135" s="50">
        <v>2808</v>
      </c>
      <c r="G1135" s="51">
        <v>3050</v>
      </c>
      <c r="H1135" s="52">
        <v>1213</v>
      </c>
    </row>
    <row r="1136" spans="2:8">
      <c r="B1136" s="41" t="s">
        <v>1238</v>
      </c>
      <c r="C1136" s="42">
        <v>34431</v>
      </c>
      <c r="D1136" s="43">
        <v>182.22</v>
      </c>
      <c r="E1136" s="44">
        <v>19640</v>
      </c>
      <c r="F1136" s="44">
        <v>10042</v>
      </c>
      <c r="G1136" s="45">
        <v>9598</v>
      </c>
      <c r="H1136" s="46">
        <v>108</v>
      </c>
    </row>
    <row r="1137" spans="2:8">
      <c r="B1137" s="47" t="s">
        <v>1239</v>
      </c>
      <c r="C1137" s="48">
        <v>75433</v>
      </c>
      <c r="D1137" s="49">
        <v>25.44</v>
      </c>
      <c r="E1137" s="50">
        <v>6588</v>
      </c>
      <c r="F1137" s="50">
        <v>3252</v>
      </c>
      <c r="G1137" s="51">
        <v>3336</v>
      </c>
      <c r="H1137" s="52">
        <v>259</v>
      </c>
    </row>
    <row r="1138" spans="2:8">
      <c r="B1138" s="41" t="s">
        <v>1240</v>
      </c>
      <c r="C1138" s="42">
        <v>93142</v>
      </c>
      <c r="D1138" s="43">
        <v>34.69</v>
      </c>
      <c r="E1138" s="44">
        <v>11575</v>
      </c>
      <c r="F1138" s="44">
        <v>5794</v>
      </c>
      <c r="G1138" s="45">
        <v>5781</v>
      </c>
      <c r="H1138" s="46">
        <v>334</v>
      </c>
    </row>
    <row r="1139" spans="2:8">
      <c r="B1139" s="47" t="s">
        <v>1241</v>
      </c>
      <c r="C1139" s="48">
        <v>56727</v>
      </c>
      <c r="D1139" s="49">
        <v>58.19</v>
      </c>
      <c r="E1139" s="50">
        <v>19144</v>
      </c>
      <c r="F1139" s="50">
        <v>9498</v>
      </c>
      <c r="G1139" s="51">
        <v>9646</v>
      </c>
      <c r="H1139" s="52">
        <v>329</v>
      </c>
    </row>
    <row r="1140" spans="2:8">
      <c r="B1140" s="41" t="s">
        <v>1242</v>
      </c>
      <c r="C1140" s="42">
        <v>53894</v>
      </c>
      <c r="D1140" s="43">
        <v>136.47999999999999</v>
      </c>
      <c r="E1140" s="44">
        <v>27598</v>
      </c>
      <c r="F1140" s="44">
        <v>13701</v>
      </c>
      <c r="G1140" s="45">
        <v>13897</v>
      </c>
      <c r="H1140" s="46">
        <v>202</v>
      </c>
    </row>
    <row r="1141" spans="2:8">
      <c r="B1141" s="47" t="s">
        <v>1243</v>
      </c>
      <c r="C1141" s="48">
        <v>53340</v>
      </c>
      <c r="D1141" s="49">
        <v>34.840000000000003</v>
      </c>
      <c r="E1141" s="50">
        <v>24684</v>
      </c>
      <c r="F1141" s="50">
        <v>12104</v>
      </c>
      <c r="G1141" s="51">
        <v>12580</v>
      </c>
      <c r="H1141" s="52">
        <v>708</v>
      </c>
    </row>
    <row r="1142" spans="2:8">
      <c r="B1142" s="41" t="s">
        <v>1244</v>
      </c>
      <c r="C1142" s="42">
        <v>59964</v>
      </c>
      <c r="D1142" s="43">
        <v>126.05</v>
      </c>
      <c r="E1142" s="44">
        <v>8055</v>
      </c>
      <c r="F1142" s="44">
        <v>4042</v>
      </c>
      <c r="G1142" s="45">
        <v>4013</v>
      </c>
      <c r="H1142" s="46">
        <v>64</v>
      </c>
    </row>
    <row r="1143" spans="2:8">
      <c r="B1143" s="47" t="s">
        <v>1245</v>
      </c>
      <c r="C1143" s="48">
        <v>8393</v>
      </c>
      <c r="D1143" s="49">
        <v>19.809999999999999</v>
      </c>
      <c r="E1143" s="50">
        <v>14208</v>
      </c>
      <c r="F1143" s="50">
        <v>6831</v>
      </c>
      <c r="G1143" s="51">
        <v>7377</v>
      </c>
      <c r="H1143" s="52">
        <v>717</v>
      </c>
    </row>
    <row r="1144" spans="2:8">
      <c r="B1144" s="41" t="s">
        <v>1246</v>
      </c>
      <c r="C1144" s="42">
        <v>40667</v>
      </c>
      <c r="D1144" s="43">
        <v>64.39</v>
      </c>
      <c r="E1144" s="44">
        <v>56189</v>
      </c>
      <c r="F1144" s="44">
        <v>26814</v>
      </c>
      <c r="G1144" s="45">
        <v>29375</v>
      </c>
      <c r="H1144" s="46">
        <v>873</v>
      </c>
    </row>
    <row r="1145" spans="2:8">
      <c r="B1145" s="47" t="s">
        <v>1247</v>
      </c>
      <c r="C1145" s="48">
        <v>88709</v>
      </c>
      <c r="D1145" s="49">
        <v>12.07</v>
      </c>
      <c r="E1145" s="50">
        <v>5944</v>
      </c>
      <c r="F1145" s="50">
        <v>2834</v>
      </c>
      <c r="G1145" s="51">
        <v>3110</v>
      </c>
      <c r="H1145" s="52">
        <v>492</v>
      </c>
    </row>
    <row r="1146" spans="2:8">
      <c r="B1146" s="41" t="s">
        <v>1248</v>
      </c>
      <c r="C1146" s="42">
        <v>58540</v>
      </c>
      <c r="D1146" s="43">
        <v>115.67</v>
      </c>
      <c r="E1146" s="44">
        <v>20397</v>
      </c>
      <c r="F1146" s="44">
        <v>10083</v>
      </c>
      <c r="G1146" s="45">
        <v>10314</v>
      </c>
      <c r="H1146" s="46">
        <v>176</v>
      </c>
    </row>
    <row r="1147" spans="2:8">
      <c r="B1147" s="47" t="s">
        <v>1249</v>
      </c>
      <c r="C1147" s="48">
        <v>98617</v>
      </c>
      <c r="D1147" s="49">
        <v>59.46</v>
      </c>
      <c r="E1147" s="50">
        <v>21180</v>
      </c>
      <c r="F1147" s="50">
        <v>10458</v>
      </c>
      <c r="G1147" s="51">
        <v>10722</v>
      </c>
      <c r="H1147" s="52">
        <v>356</v>
      </c>
    </row>
    <row r="1148" spans="2:8">
      <c r="B1148" s="41" t="s">
        <v>1250</v>
      </c>
      <c r="C1148" s="42">
        <v>55590</v>
      </c>
      <c r="D1148" s="43">
        <v>10.33</v>
      </c>
      <c r="E1148" s="44">
        <v>2794</v>
      </c>
      <c r="F1148" s="44">
        <v>1354</v>
      </c>
      <c r="G1148" s="45">
        <v>1440</v>
      </c>
      <c r="H1148" s="46">
        <v>270</v>
      </c>
    </row>
    <row r="1149" spans="2:8">
      <c r="B1149" s="47" t="s">
        <v>1251</v>
      </c>
      <c r="C1149" s="48">
        <v>1662</v>
      </c>
      <c r="D1149" s="49">
        <v>30.92</v>
      </c>
      <c r="E1149" s="50">
        <v>28044</v>
      </c>
      <c r="F1149" s="50">
        <v>13528</v>
      </c>
      <c r="G1149" s="51">
        <v>14516</v>
      </c>
      <c r="H1149" s="52">
        <v>907</v>
      </c>
    </row>
    <row r="1150" spans="2:8">
      <c r="B1150" s="41" t="s">
        <v>1252</v>
      </c>
      <c r="C1150" s="42">
        <v>25704</v>
      </c>
      <c r="D1150" s="43">
        <v>21.26</v>
      </c>
      <c r="E1150" s="44">
        <v>7204</v>
      </c>
      <c r="F1150" s="44">
        <v>3474</v>
      </c>
      <c r="G1150" s="45">
        <v>3730</v>
      </c>
      <c r="H1150" s="46">
        <v>339</v>
      </c>
    </row>
    <row r="1151" spans="2:8">
      <c r="B1151" s="47" t="s">
        <v>1253</v>
      </c>
      <c r="C1151" s="48">
        <v>49324</v>
      </c>
      <c r="D1151" s="49">
        <v>253.95</v>
      </c>
      <c r="E1151" s="50">
        <v>46493</v>
      </c>
      <c r="F1151" s="50">
        <v>23065</v>
      </c>
      <c r="G1151" s="51">
        <v>23428</v>
      </c>
      <c r="H1151" s="52">
        <v>183</v>
      </c>
    </row>
    <row r="1152" spans="2:8">
      <c r="B1152" s="41" t="s">
        <v>1254</v>
      </c>
      <c r="C1152" s="42">
        <v>97638</v>
      </c>
      <c r="D1152" s="43">
        <v>55.99</v>
      </c>
      <c r="E1152" s="44">
        <v>5525</v>
      </c>
      <c r="F1152" s="44">
        <v>2747</v>
      </c>
      <c r="G1152" s="45">
        <v>2778</v>
      </c>
      <c r="H1152" s="46">
        <v>99</v>
      </c>
    </row>
    <row r="1153" spans="2:8">
      <c r="B1153" s="47" t="s">
        <v>1255</v>
      </c>
      <c r="C1153" s="48">
        <v>34212</v>
      </c>
      <c r="D1153" s="49">
        <v>63.09</v>
      </c>
      <c r="E1153" s="50">
        <v>13659</v>
      </c>
      <c r="F1153" s="50">
        <v>6738</v>
      </c>
      <c r="G1153" s="51">
        <v>6921</v>
      </c>
      <c r="H1153" s="52">
        <v>217</v>
      </c>
    </row>
    <row r="1154" spans="2:8">
      <c r="B1154" s="41" t="s">
        <v>1256</v>
      </c>
      <c r="C1154" s="42">
        <v>87700</v>
      </c>
      <c r="D1154" s="43">
        <v>70.11</v>
      </c>
      <c r="E1154" s="44">
        <v>43837</v>
      </c>
      <c r="F1154" s="44">
        <v>21710</v>
      </c>
      <c r="G1154" s="45">
        <v>22127</v>
      </c>
      <c r="H1154" s="46">
        <v>625</v>
      </c>
    </row>
    <row r="1155" spans="2:8">
      <c r="B1155" s="47" t="s">
        <v>1257</v>
      </c>
      <c r="C1155" s="48">
        <v>58706</v>
      </c>
      <c r="D1155" s="49">
        <v>86.1</v>
      </c>
      <c r="E1155" s="50">
        <v>52912</v>
      </c>
      <c r="F1155" s="50">
        <v>25908</v>
      </c>
      <c r="G1155" s="51">
        <v>27004</v>
      </c>
      <c r="H1155" s="52">
        <v>615</v>
      </c>
    </row>
    <row r="1156" spans="2:8">
      <c r="B1156" s="41" t="s">
        <v>1258</v>
      </c>
      <c r="C1156" s="42">
        <v>56743</v>
      </c>
      <c r="D1156" s="43">
        <v>23.75</v>
      </c>
      <c r="E1156" s="44">
        <v>8895</v>
      </c>
      <c r="F1156" s="44">
        <v>4403</v>
      </c>
      <c r="G1156" s="45">
        <v>4492</v>
      </c>
      <c r="H1156" s="46">
        <v>375</v>
      </c>
    </row>
    <row r="1157" spans="2:8">
      <c r="B1157" s="47" t="s">
        <v>1259</v>
      </c>
      <c r="C1157" s="48">
        <v>88512</v>
      </c>
      <c r="D1157" s="49">
        <v>49.82</v>
      </c>
      <c r="E1157" s="50">
        <v>9896</v>
      </c>
      <c r="F1157" s="50">
        <v>4983</v>
      </c>
      <c r="G1157" s="51">
        <v>4913</v>
      </c>
      <c r="H1157" s="52">
        <v>199</v>
      </c>
    </row>
    <row r="1158" spans="2:8">
      <c r="B1158" s="41" t="s">
        <v>1260</v>
      </c>
      <c r="C1158" s="42">
        <v>49716</v>
      </c>
      <c r="D1158" s="43">
        <v>188.4</v>
      </c>
      <c r="E1158" s="44">
        <v>35373</v>
      </c>
      <c r="F1158" s="44">
        <v>17436</v>
      </c>
      <c r="G1158" s="45">
        <v>17937</v>
      </c>
      <c r="H1158" s="46">
        <v>188</v>
      </c>
    </row>
    <row r="1159" spans="2:8">
      <c r="B1159" s="47" t="s">
        <v>1261</v>
      </c>
      <c r="C1159" s="48">
        <v>91732</v>
      </c>
      <c r="D1159" s="49">
        <v>26.07</v>
      </c>
      <c r="E1159" s="50">
        <v>3000</v>
      </c>
      <c r="F1159" s="50">
        <v>1537</v>
      </c>
      <c r="G1159" s="51">
        <v>1463</v>
      </c>
      <c r="H1159" s="52">
        <v>115</v>
      </c>
    </row>
    <row r="1160" spans="2:8">
      <c r="B1160" s="41" t="s">
        <v>1262</v>
      </c>
      <c r="C1160" s="42">
        <v>6217</v>
      </c>
      <c r="D1160" s="43">
        <v>53.76</v>
      </c>
      <c r="E1160" s="44">
        <v>34080</v>
      </c>
      <c r="F1160" s="44">
        <v>16653</v>
      </c>
      <c r="G1160" s="45">
        <v>17427</v>
      </c>
      <c r="H1160" s="46">
        <v>634</v>
      </c>
    </row>
    <row r="1161" spans="2:8">
      <c r="B1161" s="47" t="s">
        <v>1263</v>
      </c>
      <c r="C1161" s="48">
        <v>66663</v>
      </c>
      <c r="D1161" s="49">
        <v>108.98</v>
      </c>
      <c r="E1161" s="50">
        <v>29745</v>
      </c>
      <c r="F1161" s="50">
        <v>14740</v>
      </c>
      <c r="G1161" s="51">
        <v>15005</v>
      </c>
      <c r="H1161" s="52">
        <v>273</v>
      </c>
    </row>
    <row r="1162" spans="2:8">
      <c r="B1162" s="41" t="s">
        <v>1264</v>
      </c>
      <c r="C1162" s="42">
        <v>59872</v>
      </c>
      <c r="D1162" s="43">
        <v>218.5</v>
      </c>
      <c r="E1162" s="44">
        <v>29921</v>
      </c>
      <c r="F1162" s="44">
        <v>14870</v>
      </c>
      <c r="G1162" s="45">
        <v>15051</v>
      </c>
      <c r="H1162" s="46">
        <v>137</v>
      </c>
    </row>
    <row r="1163" spans="2:8">
      <c r="B1163" s="47" t="s">
        <v>1265</v>
      </c>
      <c r="C1163" s="48">
        <v>88605</v>
      </c>
      <c r="D1163" s="49">
        <v>76.22</v>
      </c>
      <c r="E1163" s="50">
        <v>8418</v>
      </c>
      <c r="F1163" s="50">
        <v>4276</v>
      </c>
      <c r="G1163" s="51">
        <v>4142</v>
      </c>
      <c r="H1163" s="52">
        <v>110</v>
      </c>
    </row>
    <row r="1164" spans="2:8">
      <c r="B1164" s="41" t="s">
        <v>1266</v>
      </c>
      <c r="C1164" s="42">
        <v>72469</v>
      </c>
      <c r="D1164" s="43">
        <v>76.8</v>
      </c>
      <c r="E1164" s="44">
        <v>10653</v>
      </c>
      <c r="F1164" s="44">
        <v>5487</v>
      </c>
      <c r="G1164" s="45">
        <v>5166</v>
      </c>
      <c r="H1164" s="46">
        <v>139</v>
      </c>
    </row>
    <row r="1165" spans="2:8">
      <c r="B1165" s="47" t="s">
        <v>1267</v>
      </c>
      <c r="C1165" s="48">
        <v>40822</v>
      </c>
      <c r="D1165" s="49">
        <v>42.56</v>
      </c>
      <c r="E1165" s="50">
        <v>38829</v>
      </c>
      <c r="F1165" s="50">
        <v>18649</v>
      </c>
      <c r="G1165" s="51">
        <v>20180</v>
      </c>
      <c r="H1165" s="52">
        <v>912</v>
      </c>
    </row>
    <row r="1166" spans="2:8">
      <c r="B1166" s="41" t="s">
        <v>1268</v>
      </c>
      <c r="C1166" s="42">
        <v>72555</v>
      </c>
      <c r="D1166" s="43">
        <v>34.549999999999997</v>
      </c>
      <c r="E1166" s="44">
        <v>22046</v>
      </c>
      <c r="F1166" s="44">
        <v>10896</v>
      </c>
      <c r="G1166" s="45">
        <v>11150</v>
      </c>
      <c r="H1166" s="46">
        <v>638</v>
      </c>
    </row>
    <row r="1167" spans="2:8">
      <c r="B1167" s="47" t="s">
        <v>1269</v>
      </c>
      <c r="C1167" s="48">
        <v>4610</v>
      </c>
      <c r="D1167" s="49">
        <v>53.66</v>
      </c>
      <c r="E1167" s="50">
        <v>10065</v>
      </c>
      <c r="F1167" s="50">
        <v>4868</v>
      </c>
      <c r="G1167" s="51">
        <v>5197</v>
      </c>
      <c r="H1167" s="52">
        <v>188</v>
      </c>
    </row>
    <row r="1168" spans="2:8">
      <c r="B1168" s="41" t="s">
        <v>1270</v>
      </c>
      <c r="C1168" s="42">
        <v>16945</v>
      </c>
      <c r="D1168" s="43">
        <v>50.74</v>
      </c>
      <c r="E1168" s="44">
        <v>2083</v>
      </c>
      <c r="F1168" s="44">
        <v>1058</v>
      </c>
      <c r="G1168" s="45">
        <v>1025</v>
      </c>
      <c r="H1168" s="46">
        <v>41</v>
      </c>
    </row>
    <row r="1169" spans="2:8">
      <c r="B1169" s="47" t="s">
        <v>1271</v>
      </c>
      <c r="C1169" s="48">
        <v>64720</v>
      </c>
      <c r="D1169" s="49">
        <v>86.98</v>
      </c>
      <c r="E1169" s="50">
        <v>16151</v>
      </c>
      <c r="F1169" s="50">
        <v>8020</v>
      </c>
      <c r="G1169" s="51">
        <v>8131</v>
      </c>
      <c r="H1169" s="52">
        <v>186</v>
      </c>
    </row>
    <row r="1170" spans="2:8">
      <c r="B1170" s="41" t="s">
        <v>1272</v>
      </c>
      <c r="C1170" s="42">
        <v>83714</v>
      </c>
      <c r="D1170" s="43">
        <v>32.44</v>
      </c>
      <c r="E1170" s="44">
        <v>11562</v>
      </c>
      <c r="F1170" s="44">
        <v>5642</v>
      </c>
      <c r="G1170" s="45">
        <v>5920</v>
      </c>
      <c r="H1170" s="46">
        <v>356</v>
      </c>
    </row>
    <row r="1171" spans="2:8">
      <c r="B1171" s="47" t="s">
        <v>1273</v>
      </c>
      <c r="C1171" s="48">
        <v>63897</v>
      </c>
      <c r="D1171" s="49">
        <v>60.25</v>
      </c>
      <c r="E1171" s="50">
        <v>9355</v>
      </c>
      <c r="F1171" s="50">
        <v>4576</v>
      </c>
      <c r="G1171" s="51">
        <v>4779</v>
      </c>
      <c r="H1171" s="52">
        <v>155</v>
      </c>
    </row>
    <row r="1172" spans="2:8">
      <c r="B1172" s="41" t="s">
        <v>1274</v>
      </c>
      <c r="C1172" s="42">
        <v>87719</v>
      </c>
      <c r="D1172" s="43">
        <v>56.42</v>
      </c>
      <c r="E1172" s="44">
        <v>15002</v>
      </c>
      <c r="F1172" s="44">
        <v>7497</v>
      </c>
      <c r="G1172" s="45">
        <v>7505</v>
      </c>
      <c r="H1172" s="46">
        <v>266</v>
      </c>
    </row>
    <row r="1173" spans="2:8">
      <c r="B1173" s="47" t="s">
        <v>1275</v>
      </c>
      <c r="C1173" s="48">
        <v>32423</v>
      </c>
      <c r="D1173" s="49">
        <v>101.12</v>
      </c>
      <c r="E1173" s="50">
        <v>81682</v>
      </c>
      <c r="F1173" s="50">
        <v>40145</v>
      </c>
      <c r="G1173" s="51">
        <v>41537</v>
      </c>
      <c r="H1173" s="52">
        <v>808</v>
      </c>
    </row>
    <row r="1174" spans="2:8">
      <c r="B1174" s="41" t="s">
        <v>1276</v>
      </c>
      <c r="C1174" s="42">
        <v>17252</v>
      </c>
      <c r="D1174" s="43">
        <v>158.28</v>
      </c>
      <c r="E1174" s="44">
        <v>3933</v>
      </c>
      <c r="F1174" s="44">
        <v>1907</v>
      </c>
      <c r="G1174" s="45">
        <v>2026</v>
      </c>
      <c r="H1174" s="46">
        <v>25</v>
      </c>
    </row>
    <row r="1175" spans="2:8">
      <c r="B1175" s="47" t="s">
        <v>1277</v>
      </c>
      <c r="C1175" s="48">
        <v>15749</v>
      </c>
      <c r="D1175" s="49">
        <v>99.14</v>
      </c>
      <c r="E1175" s="50">
        <v>9140</v>
      </c>
      <c r="F1175" s="50">
        <v>4669</v>
      </c>
      <c r="G1175" s="51">
        <v>4471</v>
      </c>
      <c r="H1175" s="52">
        <v>92</v>
      </c>
    </row>
    <row r="1176" spans="2:8">
      <c r="B1176" s="41" t="s">
        <v>1278</v>
      </c>
      <c r="C1176" s="42">
        <v>95666</v>
      </c>
      <c r="D1176" s="43">
        <v>39.380000000000003</v>
      </c>
      <c r="E1176" s="44">
        <v>6596</v>
      </c>
      <c r="F1176" s="44">
        <v>3231</v>
      </c>
      <c r="G1176" s="45">
        <v>3365</v>
      </c>
      <c r="H1176" s="46">
        <v>167</v>
      </c>
    </row>
    <row r="1177" spans="2:8">
      <c r="B1177" s="47" t="s">
        <v>1279</v>
      </c>
      <c r="C1177" s="48">
        <v>9648</v>
      </c>
      <c r="D1177" s="49">
        <v>41.26</v>
      </c>
      <c r="E1177" s="50">
        <v>14645</v>
      </c>
      <c r="F1177" s="50">
        <v>7312</v>
      </c>
      <c r="G1177" s="51">
        <v>7333</v>
      </c>
      <c r="H1177" s="52">
        <v>355</v>
      </c>
    </row>
    <row r="1178" spans="2:8">
      <c r="B1178" s="41" t="s">
        <v>1280</v>
      </c>
      <c r="C1178" s="42">
        <v>39291</v>
      </c>
      <c r="D1178" s="43">
        <v>523.95000000000005</v>
      </c>
      <c r="E1178" s="44">
        <v>12874</v>
      </c>
      <c r="F1178" s="44">
        <v>6516</v>
      </c>
      <c r="G1178" s="45">
        <v>6358</v>
      </c>
      <c r="H1178" s="46">
        <v>25</v>
      </c>
    </row>
    <row r="1179" spans="2:8">
      <c r="B1179" s="47" t="s">
        <v>1281</v>
      </c>
      <c r="C1179" s="48">
        <v>74219</v>
      </c>
      <c r="D1179" s="49">
        <v>49.6</v>
      </c>
      <c r="E1179" s="50">
        <v>8078</v>
      </c>
      <c r="F1179" s="50">
        <v>4137</v>
      </c>
      <c r="G1179" s="51">
        <v>3941</v>
      </c>
      <c r="H1179" s="52">
        <v>163</v>
      </c>
    </row>
    <row r="1180" spans="2:8">
      <c r="B1180" s="41" t="s">
        <v>1282</v>
      </c>
      <c r="C1180" s="42">
        <v>47441</v>
      </c>
      <c r="D1180" s="43">
        <v>67.680000000000007</v>
      </c>
      <c r="E1180" s="44">
        <v>103725</v>
      </c>
      <c r="F1180" s="44">
        <v>50368</v>
      </c>
      <c r="G1180" s="45">
        <v>53357</v>
      </c>
      <c r="H1180" s="46">
        <v>1533</v>
      </c>
    </row>
    <row r="1181" spans="2:8">
      <c r="B1181" s="47" t="s">
        <v>1283</v>
      </c>
      <c r="C1181" s="48">
        <v>23879</v>
      </c>
      <c r="D1181" s="49">
        <v>25.05</v>
      </c>
      <c r="E1181" s="50">
        <v>19031</v>
      </c>
      <c r="F1181" s="50">
        <v>9082</v>
      </c>
      <c r="G1181" s="51">
        <v>9949</v>
      </c>
      <c r="H1181" s="52">
        <v>760</v>
      </c>
    </row>
    <row r="1182" spans="2:8">
      <c r="B1182" s="41" t="s">
        <v>1284</v>
      </c>
      <c r="C1182" s="42">
        <v>41061</v>
      </c>
      <c r="D1182" s="43">
        <v>170.47</v>
      </c>
      <c r="E1182" s="44">
        <v>261454</v>
      </c>
      <c r="F1182" s="44">
        <v>128655</v>
      </c>
      <c r="G1182" s="45">
        <v>132799</v>
      </c>
      <c r="H1182" s="46">
        <v>1534</v>
      </c>
    </row>
    <row r="1183" spans="2:8">
      <c r="B1183" s="47" t="s">
        <v>1285</v>
      </c>
      <c r="C1183" s="48">
        <v>40789</v>
      </c>
      <c r="D1183" s="49">
        <v>23.05</v>
      </c>
      <c r="E1183" s="50">
        <v>40645</v>
      </c>
      <c r="F1183" s="50">
        <v>19540</v>
      </c>
      <c r="G1183" s="51">
        <v>21105</v>
      </c>
      <c r="H1183" s="52">
        <v>1763</v>
      </c>
    </row>
    <row r="1184" spans="2:8">
      <c r="B1184" s="41" t="s">
        <v>1286</v>
      </c>
      <c r="C1184" s="42">
        <v>86653</v>
      </c>
      <c r="D1184" s="43">
        <v>69.33</v>
      </c>
      <c r="E1184" s="44">
        <v>5093</v>
      </c>
      <c r="F1184" s="44">
        <v>2608</v>
      </c>
      <c r="G1184" s="45">
        <v>2485</v>
      </c>
      <c r="H1184" s="46">
        <v>73</v>
      </c>
    </row>
    <row r="1185" spans="2:8">
      <c r="B1185" s="47" t="s">
        <v>1287</v>
      </c>
      <c r="C1185" s="48">
        <v>52156</v>
      </c>
      <c r="D1185" s="49">
        <v>94.6</v>
      </c>
      <c r="E1185" s="50">
        <v>11726</v>
      </c>
      <c r="F1185" s="50">
        <v>5791</v>
      </c>
      <c r="G1185" s="51">
        <v>5935</v>
      </c>
      <c r="H1185" s="52">
        <v>124</v>
      </c>
    </row>
    <row r="1186" spans="2:8">
      <c r="B1186" s="41" t="s">
        <v>1288</v>
      </c>
      <c r="C1186" s="42">
        <v>56410</v>
      </c>
      <c r="D1186" s="43">
        <v>33.770000000000003</v>
      </c>
      <c r="E1186" s="44">
        <v>13691</v>
      </c>
      <c r="F1186" s="44">
        <v>6616</v>
      </c>
      <c r="G1186" s="45">
        <v>7075</v>
      </c>
      <c r="H1186" s="46">
        <v>405</v>
      </c>
    </row>
    <row r="1187" spans="2:8">
      <c r="B1187" s="47" t="s">
        <v>1289</v>
      </c>
      <c r="C1187" s="48">
        <v>85362</v>
      </c>
      <c r="D1187" s="49">
        <v>43.85</v>
      </c>
      <c r="E1187" s="50">
        <v>18510</v>
      </c>
      <c r="F1187" s="50">
        <v>9221</v>
      </c>
      <c r="G1187" s="51">
        <v>9289</v>
      </c>
      <c r="H1187" s="52">
        <v>422</v>
      </c>
    </row>
    <row r="1188" spans="2:8">
      <c r="B1188" s="41" t="s">
        <v>1290</v>
      </c>
      <c r="C1188" s="42">
        <v>64546</v>
      </c>
      <c r="D1188" s="43">
        <v>44.13</v>
      </c>
      <c r="E1188" s="44">
        <v>34828</v>
      </c>
      <c r="F1188" s="44">
        <v>17658</v>
      </c>
      <c r="G1188" s="45">
        <v>17170</v>
      </c>
      <c r="H1188" s="46">
        <v>789</v>
      </c>
    </row>
    <row r="1189" spans="2:8">
      <c r="B1189" s="47" t="s">
        <v>1291</v>
      </c>
      <c r="C1189" s="48">
        <v>37186</v>
      </c>
      <c r="D1189" s="49">
        <v>82.39</v>
      </c>
      <c r="E1189" s="50">
        <v>6956</v>
      </c>
      <c r="F1189" s="50">
        <v>3548</v>
      </c>
      <c r="G1189" s="51">
        <v>3408</v>
      </c>
      <c r="H1189" s="52">
        <v>84</v>
      </c>
    </row>
    <row r="1190" spans="2:8">
      <c r="B1190" s="41" t="s">
        <v>1292</v>
      </c>
      <c r="C1190" s="42">
        <v>74821</v>
      </c>
      <c r="D1190" s="43">
        <v>62.16</v>
      </c>
      <c r="E1190" s="44">
        <v>23398</v>
      </c>
      <c r="F1190" s="44">
        <v>11707</v>
      </c>
      <c r="G1190" s="45">
        <v>11691</v>
      </c>
      <c r="H1190" s="46">
        <v>376</v>
      </c>
    </row>
    <row r="1191" spans="2:8">
      <c r="B1191" s="47" t="s">
        <v>1293</v>
      </c>
      <c r="C1191" s="48">
        <v>72116</v>
      </c>
      <c r="D1191" s="49">
        <v>50.03</v>
      </c>
      <c r="E1191" s="50">
        <v>20480</v>
      </c>
      <c r="F1191" s="50">
        <v>9987</v>
      </c>
      <c r="G1191" s="51">
        <v>10493</v>
      </c>
      <c r="H1191" s="52">
        <v>409</v>
      </c>
    </row>
    <row r="1192" spans="2:8">
      <c r="B1192" s="41" t="s">
        <v>1294</v>
      </c>
      <c r="C1192" s="42">
        <v>6249</v>
      </c>
      <c r="D1192" s="43">
        <v>98.58</v>
      </c>
      <c r="E1192" s="44">
        <v>8681</v>
      </c>
      <c r="F1192" s="44">
        <v>4372</v>
      </c>
      <c r="G1192" s="45">
        <v>4309</v>
      </c>
      <c r="H1192" s="46">
        <v>88</v>
      </c>
    </row>
    <row r="1193" spans="2:8">
      <c r="B1193" s="47" t="s">
        <v>1295</v>
      </c>
      <c r="C1193" s="48">
        <v>4769</v>
      </c>
      <c r="D1193" s="49">
        <v>55.08</v>
      </c>
      <c r="E1193" s="50">
        <v>5913</v>
      </c>
      <c r="F1193" s="50">
        <v>2925</v>
      </c>
      <c r="G1193" s="51">
        <v>2988</v>
      </c>
      <c r="H1193" s="52">
        <v>107</v>
      </c>
    </row>
    <row r="1194" spans="2:8">
      <c r="B1194" s="41" t="s">
        <v>1296</v>
      </c>
      <c r="C1194" s="42">
        <v>75417</v>
      </c>
      <c r="D1194" s="43">
        <v>54.32</v>
      </c>
      <c r="E1194" s="44">
        <v>26076</v>
      </c>
      <c r="F1194" s="44">
        <v>12951</v>
      </c>
      <c r="G1194" s="45">
        <v>13125</v>
      </c>
      <c r="H1194" s="46">
        <v>480</v>
      </c>
    </row>
    <row r="1195" spans="2:8">
      <c r="B1195" s="47" t="s">
        <v>1297</v>
      </c>
      <c r="C1195" s="48">
        <v>4931</v>
      </c>
      <c r="D1195" s="49">
        <v>89.19</v>
      </c>
      <c r="E1195" s="50">
        <v>3734</v>
      </c>
      <c r="F1195" s="50">
        <v>1850</v>
      </c>
      <c r="G1195" s="51">
        <v>1884</v>
      </c>
      <c r="H1195" s="52">
        <v>42</v>
      </c>
    </row>
    <row r="1196" spans="2:8">
      <c r="B1196" s="41" t="s">
        <v>1298</v>
      </c>
      <c r="C1196" s="42">
        <v>84453</v>
      </c>
      <c r="D1196" s="43">
        <v>29.42</v>
      </c>
      <c r="E1196" s="44">
        <v>20323</v>
      </c>
      <c r="F1196" s="44">
        <v>10123</v>
      </c>
      <c r="G1196" s="45">
        <v>10200</v>
      </c>
      <c r="H1196" s="46">
        <v>691</v>
      </c>
    </row>
    <row r="1197" spans="2:8">
      <c r="B1197" s="47" t="s">
        <v>1299</v>
      </c>
      <c r="C1197" s="48">
        <v>99974</v>
      </c>
      <c r="D1197" s="49">
        <v>86.74</v>
      </c>
      <c r="E1197" s="50">
        <v>33135</v>
      </c>
      <c r="F1197" s="50">
        <v>16050</v>
      </c>
      <c r="G1197" s="51">
        <v>17085</v>
      </c>
      <c r="H1197" s="52">
        <v>382</v>
      </c>
    </row>
    <row r="1198" spans="2:8">
      <c r="B1198" s="41" t="s">
        <v>1300</v>
      </c>
      <c r="C1198" s="42">
        <v>63165</v>
      </c>
      <c r="D1198" s="43">
        <v>20.67</v>
      </c>
      <c r="E1198" s="44">
        <v>28403</v>
      </c>
      <c r="F1198" s="44">
        <v>14129</v>
      </c>
      <c r="G1198" s="45">
        <v>14274</v>
      </c>
      <c r="H1198" s="46">
        <v>1374</v>
      </c>
    </row>
    <row r="1199" spans="2:8">
      <c r="B1199" s="47" t="s">
        <v>1301</v>
      </c>
      <c r="C1199" s="48">
        <v>78570</v>
      </c>
      <c r="D1199" s="49">
        <v>21.74</v>
      </c>
      <c r="E1199" s="50">
        <v>3607</v>
      </c>
      <c r="F1199" s="50">
        <v>1797</v>
      </c>
      <c r="G1199" s="51">
        <v>1810</v>
      </c>
      <c r="H1199" s="52">
        <v>166</v>
      </c>
    </row>
    <row r="1200" spans="2:8">
      <c r="B1200" s="41" t="s">
        <v>1302</v>
      </c>
      <c r="C1200" s="42">
        <v>45468</v>
      </c>
      <c r="D1200" s="43">
        <v>91.28</v>
      </c>
      <c r="E1200" s="44">
        <v>170880</v>
      </c>
      <c r="F1200" s="44">
        <v>82387</v>
      </c>
      <c r="G1200" s="45">
        <v>88493</v>
      </c>
      <c r="H1200" s="46">
        <v>1872</v>
      </c>
    </row>
    <row r="1201" spans="2:8">
      <c r="B1201" s="47" t="s">
        <v>1303</v>
      </c>
      <c r="C1201" s="48">
        <v>56218</v>
      </c>
      <c r="D1201" s="49">
        <v>16.420000000000002</v>
      </c>
      <c r="E1201" s="50">
        <v>11177</v>
      </c>
      <c r="F1201" s="50">
        <v>5473</v>
      </c>
      <c r="G1201" s="51">
        <v>5704</v>
      </c>
      <c r="H1201" s="52">
        <v>681</v>
      </c>
    </row>
    <row r="1202" spans="2:8">
      <c r="B1202" s="41" t="s">
        <v>1304</v>
      </c>
      <c r="C1202" s="42">
        <v>79379</v>
      </c>
      <c r="D1202" s="43">
        <v>57.91</v>
      </c>
      <c r="E1202" s="44">
        <v>19127</v>
      </c>
      <c r="F1202" s="44">
        <v>9280</v>
      </c>
      <c r="G1202" s="45">
        <v>9847</v>
      </c>
      <c r="H1202" s="46">
        <v>330</v>
      </c>
    </row>
    <row r="1203" spans="2:8">
      <c r="B1203" s="47" t="s">
        <v>1305</v>
      </c>
      <c r="C1203" s="48">
        <v>15299</v>
      </c>
      <c r="D1203" s="49">
        <v>69.23</v>
      </c>
      <c r="E1203" s="50">
        <v>4630</v>
      </c>
      <c r="F1203" s="50">
        <v>2245</v>
      </c>
      <c r="G1203" s="51">
        <v>2385</v>
      </c>
      <c r="H1203" s="52">
        <v>67</v>
      </c>
    </row>
    <row r="1204" spans="2:8">
      <c r="B1204" s="41" t="s">
        <v>1306</v>
      </c>
      <c r="C1204" s="42">
        <v>95213</v>
      </c>
      <c r="D1204" s="43">
        <v>68.78</v>
      </c>
      <c r="E1204" s="44">
        <v>10215</v>
      </c>
      <c r="F1204" s="44">
        <v>4897</v>
      </c>
      <c r="G1204" s="45">
        <v>5318</v>
      </c>
      <c r="H1204" s="46">
        <v>149</v>
      </c>
    </row>
    <row r="1205" spans="2:8">
      <c r="B1205" s="47" t="s">
        <v>1307</v>
      </c>
      <c r="C1205" s="48">
        <v>15374</v>
      </c>
      <c r="D1205" s="49">
        <v>152.29</v>
      </c>
      <c r="E1205" s="50">
        <v>6870</v>
      </c>
      <c r="F1205" s="50">
        <v>3476</v>
      </c>
      <c r="G1205" s="51">
        <v>3394</v>
      </c>
      <c r="H1205" s="52">
        <v>45</v>
      </c>
    </row>
    <row r="1206" spans="2:8">
      <c r="B1206" s="41" t="s">
        <v>1308</v>
      </c>
      <c r="C1206" s="42">
        <v>80313</v>
      </c>
      <c r="D1206" s="43">
        <v>310.7</v>
      </c>
      <c r="E1206" s="44">
        <v>1471508</v>
      </c>
      <c r="F1206" s="44">
        <v>717308</v>
      </c>
      <c r="G1206" s="45">
        <v>754200</v>
      </c>
      <c r="H1206" s="46">
        <v>4736</v>
      </c>
    </row>
    <row r="1207" spans="2:8">
      <c r="B1207" s="47" t="s">
        <v>1309</v>
      </c>
      <c r="C1207" s="48">
        <v>7589</v>
      </c>
      <c r="D1207" s="49">
        <v>15.45</v>
      </c>
      <c r="E1207" s="50">
        <v>2943</v>
      </c>
      <c r="F1207" s="50">
        <v>1428</v>
      </c>
      <c r="G1207" s="51">
        <v>1515</v>
      </c>
      <c r="H1207" s="52">
        <v>190</v>
      </c>
    </row>
    <row r="1208" spans="2:8">
      <c r="B1208" s="41" t="s">
        <v>1310</v>
      </c>
      <c r="C1208" s="42">
        <v>89597</v>
      </c>
      <c r="D1208" s="43">
        <v>13.07</v>
      </c>
      <c r="E1208" s="44">
        <v>5292</v>
      </c>
      <c r="F1208" s="44">
        <v>2634</v>
      </c>
      <c r="G1208" s="45">
        <v>2658</v>
      </c>
      <c r="H1208" s="46">
        <v>405</v>
      </c>
    </row>
    <row r="1209" spans="2:8">
      <c r="B1209" s="47" t="s">
        <v>1311</v>
      </c>
      <c r="C1209" s="48">
        <v>97702</v>
      </c>
      <c r="D1209" s="49">
        <v>93.11</v>
      </c>
      <c r="E1209" s="50">
        <v>7606</v>
      </c>
      <c r="F1209" s="50">
        <v>3863</v>
      </c>
      <c r="G1209" s="51">
        <v>3743</v>
      </c>
      <c r="H1209" s="52">
        <v>82</v>
      </c>
    </row>
    <row r="1210" spans="2:8">
      <c r="B1210" s="41" t="s">
        <v>1312</v>
      </c>
      <c r="C1210" s="42">
        <v>72525</v>
      </c>
      <c r="D1210" s="43">
        <v>116.93</v>
      </c>
      <c r="E1210" s="44">
        <v>14335</v>
      </c>
      <c r="F1210" s="44">
        <v>7044</v>
      </c>
      <c r="G1210" s="45">
        <v>7291</v>
      </c>
      <c r="H1210" s="46">
        <v>123</v>
      </c>
    </row>
    <row r="1211" spans="2:8">
      <c r="B1211" s="47" t="s">
        <v>1313</v>
      </c>
      <c r="C1211" s="48">
        <v>29633</v>
      </c>
      <c r="D1211" s="49">
        <v>194.52</v>
      </c>
      <c r="E1211" s="50">
        <v>15117</v>
      </c>
      <c r="F1211" s="50">
        <v>7804</v>
      </c>
      <c r="G1211" s="51">
        <v>7313</v>
      </c>
      <c r="H1211" s="52">
        <v>78</v>
      </c>
    </row>
    <row r="1212" spans="2:8">
      <c r="B1212" s="41" t="s">
        <v>1314</v>
      </c>
      <c r="C1212" s="42">
        <v>48127</v>
      </c>
      <c r="D1212" s="43">
        <v>303.27999999999997</v>
      </c>
      <c r="E1212" s="44">
        <v>314319</v>
      </c>
      <c r="F1212" s="44">
        <v>150836</v>
      </c>
      <c r="G1212" s="45">
        <v>163483</v>
      </c>
      <c r="H1212" s="46">
        <v>1036</v>
      </c>
    </row>
    <row r="1213" spans="2:8">
      <c r="B1213" s="47" t="s">
        <v>1315</v>
      </c>
      <c r="C1213" s="48">
        <v>56751</v>
      </c>
      <c r="D1213" s="49">
        <v>27.77</v>
      </c>
      <c r="E1213" s="50">
        <v>3449</v>
      </c>
      <c r="F1213" s="50">
        <v>1680</v>
      </c>
      <c r="G1213" s="51">
        <v>1769</v>
      </c>
      <c r="H1213" s="52">
        <v>124</v>
      </c>
    </row>
    <row r="1214" spans="2:8">
      <c r="B1214" s="41" t="s">
        <v>1316</v>
      </c>
      <c r="C1214" s="42">
        <v>35516</v>
      </c>
      <c r="D1214" s="43">
        <v>31.63</v>
      </c>
      <c r="E1214" s="44">
        <v>5769</v>
      </c>
      <c r="F1214" s="44">
        <v>2838</v>
      </c>
      <c r="G1214" s="45">
        <v>2931</v>
      </c>
      <c r="H1214" s="46">
        <v>182</v>
      </c>
    </row>
    <row r="1215" spans="2:8">
      <c r="B1215" s="47" t="s">
        <v>1317</v>
      </c>
      <c r="C1215" s="48">
        <v>71540</v>
      </c>
      <c r="D1215" s="49">
        <v>71.150000000000006</v>
      </c>
      <c r="E1215" s="50">
        <v>14033</v>
      </c>
      <c r="F1215" s="50">
        <v>6934</v>
      </c>
      <c r="G1215" s="51">
        <v>7099</v>
      </c>
      <c r="H1215" s="52">
        <v>197</v>
      </c>
    </row>
    <row r="1216" spans="2:8">
      <c r="B1216" s="41" t="s">
        <v>1318</v>
      </c>
      <c r="C1216" s="42">
        <v>92507</v>
      </c>
      <c r="D1216" s="43">
        <v>62.38</v>
      </c>
      <c r="E1216" s="44">
        <v>6117</v>
      </c>
      <c r="F1216" s="44">
        <v>3039</v>
      </c>
      <c r="G1216" s="45">
        <v>3078</v>
      </c>
      <c r="H1216" s="46">
        <v>98</v>
      </c>
    </row>
    <row r="1217" spans="2:8">
      <c r="B1217" s="47" t="s">
        <v>1319</v>
      </c>
      <c r="C1217" s="48">
        <v>72202</v>
      </c>
      <c r="D1217" s="49">
        <v>63.1</v>
      </c>
      <c r="E1217" s="50">
        <v>22294</v>
      </c>
      <c r="F1217" s="50">
        <v>11145</v>
      </c>
      <c r="G1217" s="51">
        <v>11149</v>
      </c>
      <c r="H1217" s="52">
        <v>353</v>
      </c>
    </row>
    <row r="1218" spans="2:8">
      <c r="B1218" s="41" t="s">
        <v>1320</v>
      </c>
      <c r="C1218" s="42">
        <v>95119</v>
      </c>
      <c r="D1218" s="43">
        <v>37.04</v>
      </c>
      <c r="E1218" s="44">
        <v>7684</v>
      </c>
      <c r="F1218" s="44">
        <v>3764</v>
      </c>
      <c r="G1218" s="45">
        <v>3920</v>
      </c>
      <c r="H1218" s="46">
        <v>207</v>
      </c>
    </row>
    <row r="1219" spans="2:8">
      <c r="B1219" s="47" t="s">
        <v>1321</v>
      </c>
      <c r="C1219" s="48">
        <v>56377</v>
      </c>
      <c r="D1219" s="49">
        <v>17.55</v>
      </c>
      <c r="E1219" s="50">
        <v>4513</v>
      </c>
      <c r="F1219" s="50">
        <v>2253</v>
      </c>
      <c r="G1219" s="51">
        <v>2260</v>
      </c>
      <c r="H1219" s="52">
        <v>257</v>
      </c>
    </row>
    <row r="1220" spans="2:8">
      <c r="B1220" s="41" t="s">
        <v>1322</v>
      </c>
      <c r="C1220" s="42">
        <v>56355</v>
      </c>
      <c r="D1220" s="43">
        <v>13.05</v>
      </c>
      <c r="E1220" s="44">
        <v>4199</v>
      </c>
      <c r="F1220" s="44">
        <v>2037</v>
      </c>
      <c r="G1220" s="45">
        <v>2162</v>
      </c>
      <c r="H1220" s="46">
        <v>322</v>
      </c>
    </row>
    <row r="1221" spans="2:8">
      <c r="B1221" s="47" t="s">
        <v>1323</v>
      </c>
      <c r="C1221" s="48">
        <v>14641</v>
      </c>
      <c r="D1221" s="49">
        <v>268.14</v>
      </c>
      <c r="E1221" s="50">
        <v>17967</v>
      </c>
      <c r="F1221" s="50">
        <v>8938</v>
      </c>
      <c r="G1221" s="51">
        <v>9029</v>
      </c>
      <c r="H1221" s="52">
        <v>67</v>
      </c>
    </row>
    <row r="1222" spans="2:8">
      <c r="B1222" s="41" t="s">
        <v>1324</v>
      </c>
      <c r="C1222" s="42">
        <v>6618</v>
      </c>
      <c r="D1222" s="43">
        <v>129.9</v>
      </c>
      <c r="E1222" s="44">
        <v>32402</v>
      </c>
      <c r="F1222" s="44">
        <v>15715</v>
      </c>
      <c r="G1222" s="45">
        <v>16687</v>
      </c>
      <c r="H1222" s="46">
        <v>249</v>
      </c>
    </row>
    <row r="1223" spans="2:8">
      <c r="B1223" s="47" t="s">
        <v>1325</v>
      </c>
      <c r="C1223" s="48">
        <v>34311</v>
      </c>
      <c r="D1223" s="49">
        <v>66.319999999999993</v>
      </c>
      <c r="E1223" s="50">
        <v>5028</v>
      </c>
      <c r="F1223" s="50">
        <v>2446</v>
      </c>
      <c r="G1223" s="51">
        <v>2582</v>
      </c>
      <c r="H1223" s="52">
        <v>76</v>
      </c>
    </row>
    <row r="1224" spans="2:8">
      <c r="B1224" s="41" t="s">
        <v>1326</v>
      </c>
      <c r="C1224" s="42">
        <v>4683</v>
      </c>
      <c r="D1224" s="43">
        <v>39.71</v>
      </c>
      <c r="E1224" s="44">
        <v>8735</v>
      </c>
      <c r="F1224" s="44">
        <v>4258</v>
      </c>
      <c r="G1224" s="45">
        <v>4477</v>
      </c>
      <c r="H1224" s="46">
        <v>220</v>
      </c>
    </row>
    <row r="1225" spans="2:8">
      <c r="B1225" s="47" t="s">
        <v>1327</v>
      </c>
      <c r="C1225" s="48">
        <v>6642</v>
      </c>
      <c r="D1225" s="49">
        <v>25.42</v>
      </c>
      <c r="E1225" s="50">
        <v>3127</v>
      </c>
      <c r="F1225" s="50">
        <v>1548</v>
      </c>
      <c r="G1225" s="51">
        <v>1579</v>
      </c>
      <c r="H1225" s="52">
        <v>123</v>
      </c>
    </row>
    <row r="1226" spans="2:8">
      <c r="B1226" s="41" t="s">
        <v>1328</v>
      </c>
      <c r="C1226" s="42">
        <v>74924</v>
      </c>
      <c r="D1226" s="43">
        <v>26.41</v>
      </c>
      <c r="E1226" s="44">
        <v>4040</v>
      </c>
      <c r="F1226" s="44">
        <v>2045</v>
      </c>
      <c r="G1226" s="45">
        <v>1995</v>
      </c>
      <c r="H1226" s="46">
        <v>153</v>
      </c>
    </row>
    <row r="1227" spans="2:8">
      <c r="B1227" s="47" t="s">
        <v>1329</v>
      </c>
      <c r="C1227" s="48">
        <v>69151</v>
      </c>
      <c r="D1227" s="49">
        <v>26.16</v>
      </c>
      <c r="E1227" s="50">
        <v>13290</v>
      </c>
      <c r="F1227" s="50">
        <v>6501</v>
      </c>
      <c r="G1227" s="51">
        <v>6789</v>
      </c>
      <c r="H1227" s="52">
        <v>508</v>
      </c>
    </row>
    <row r="1228" spans="2:8">
      <c r="B1228" s="41" t="s">
        <v>1330</v>
      </c>
      <c r="C1228" s="42">
        <v>69239</v>
      </c>
      <c r="D1228" s="43">
        <v>17.239999999999998</v>
      </c>
      <c r="E1228" s="44">
        <v>3915</v>
      </c>
      <c r="F1228" s="44">
        <v>1970</v>
      </c>
      <c r="G1228" s="45">
        <v>1945</v>
      </c>
      <c r="H1228" s="46">
        <v>227</v>
      </c>
    </row>
    <row r="1229" spans="2:8">
      <c r="B1229" s="47" t="s">
        <v>1331</v>
      </c>
      <c r="C1229" s="48">
        <v>74172</v>
      </c>
      <c r="D1229" s="49">
        <v>24.94</v>
      </c>
      <c r="E1229" s="50">
        <v>26492</v>
      </c>
      <c r="F1229" s="50">
        <v>13223</v>
      </c>
      <c r="G1229" s="51">
        <v>13269</v>
      </c>
      <c r="H1229" s="52">
        <v>1062</v>
      </c>
    </row>
    <row r="1230" spans="2:8">
      <c r="B1230" s="41" t="s">
        <v>1332</v>
      </c>
      <c r="C1230" s="42">
        <v>73450</v>
      </c>
      <c r="D1230" s="43">
        <v>118.51</v>
      </c>
      <c r="E1230" s="44">
        <v>7945</v>
      </c>
      <c r="F1230" s="44">
        <v>4092</v>
      </c>
      <c r="G1230" s="45">
        <v>3853</v>
      </c>
      <c r="H1230" s="46">
        <v>67</v>
      </c>
    </row>
    <row r="1231" spans="2:8">
      <c r="B1231" s="47" t="s">
        <v>1333</v>
      </c>
      <c r="C1231" s="48">
        <v>57250</v>
      </c>
      <c r="D1231" s="49">
        <v>137.38999999999999</v>
      </c>
      <c r="E1231" s="50">
        <v>23130</v>
      </c>
      <c r="F1231" s="50">
        <v>11476</v>
      </c>
      <c r="G1231" s="51">
        <v>11654</v>
      </c>
      <c r="H1231" s="52">
        <v>168</v>
      </c>
    </row>
    <row r="1232" spans="2:8">
      <c r="B1232" s="41" t="s">
        <v>1334</v>
      </c>
      <c r="C1232" s="42">
        <v>41334</v>
      </c>
      <c r="D1232" s="43">
        <v>83.87</v>
      </c>
      <c r="E1232" s="44">
        <v>42493</v>
      </c>
      <c r="F1232" s="44">
        <v>20981</v>
      </c>
      <c r="G1232" s="45">
        <v>21512</v>
      </c>
      <c r="H1232" s="46">
        <v>507</v>
      </c>
    </row>
    <row r="1233" spans="2:8">
      <c r="B1233" s="47" t="s">
        <v>1335</v>
      </c>
      <c r="C1233" s="48">
        <v>8491</v>
      </c>
      <c r="D1233" s="49">
        <v>12.51</v>
      </c>
      <c r="E1233" s="50">
        <v>3930</v>
      </c>
      <c r="F1233" s="50">
        <v>1905</v>
      </c>
      <c r="G1233" s="51">
        <v>2025</v>
      </c>
      <c r="H1233" s="52">
        <v>314</v>
      </c>
    </row>
    <row r="1234" spans="2:8">
      <c r="B1234" s="41" t="s">
        <v>1336</v>
      </c>
      <c r="C1234" s="42">
        <v>61267</v>
      </c>
      <c r="D1234" s="43">
        <v>36.119999999999997</v>
      </c>
      <c r="E1234" s="44">
        <v>14618</v>
      </c>
      <c r="F1234" s="44">
        <v>7211</v>
      </c>
      <c r="G1234" s="45">
        <v>7407</v>
      </c>
      <c r="H1234" s="46">
        <v>405</v>
      </c>
    </row>
    <row r="1235" spans="2:8">
      <c r="B1235" s="47" t="s">
        <v>1337</v>
      </c>
      <c r="C1235" s="48">
        <v>17033</v>
      </c>
      <c r="D1235" s="49">
        <v>86.11</v>
      </c>
      <c r="E1235" s="50">
        <v>64086</v>
      </c>
      <c r="F1235" s="50">
        <v>31013</v>
      </c>
      <c r="G1235" s="51">
        <v>33073</v>
      </c>
      <c r="H1235" s="52">
        <v>744</v>
      </c>
    </row>
    <row r="1236" spans="2:8">
      <c r="B1236" s="41" t="s">
        <v>1338</v>
      </c>
      <c r="C1236" s="42">
        <v>18233</v>
      </c>
      <c r="D1236" s="43">
        <v>25.12</v>
      </c>
      <c r="E1236" s="44">
        <v>3918</v>
      </c>
      <c r="F1236" s="44">
        <v>1959</v>
      </c>
      <c r="G1236" s="45">
        <v>1959</v>
      </c>
      <c r="H1236" s="46">
        <v>156</v>
      </c>
    </row>
    <row r="1237" spans="2:8">
      <c r="B1237" s="47" t="s">
        <v>1339</v>
      </c>
      <c r="C1237" s="48">
        <v>75387</v>
      </c>
      <c r="D1237" s="49">
        <v>24.69</v>
      </c>
      <c r="E1237" s="50">
        <v>5624</v>
      </c>
      <c r="F1237" s="50">
        <v>2805</v>
      </c>
      <c r="G1237" s="51">
        <v>2819</v>
      </c>
      <c r="H1237" s="52">
        <v>228</v>
      </c>
    </row>
    <row r="1238" spans="2:8">
      <c r="B1238" s="41" t="s">
        <v>1340</v>
      </c>
      <c r="C1238" s="42">
        <v>86633</v>
      </c>
      <c r="D1238" s="43">
        <v>81.290000000000006</v>
      </c>
      <c r="E1238" s="44">
        <v>29682</v>
      </c>
      <c r="F1238" s="44">
        <v>14936</v>
      </c>
      <c r="G1238" s="45">
        <v>14746</v>
      </c>
      <c r="H1238" s="46">
        <v>365</v>
      </c>
    </row>
    <row r="1239" spans="2:8">
      <c r="B1239" s="47" t="s">
        <v>1341</v>
      </c>
      <c r="C1239" s="48">
        <v>74861</v>
      </c>
      <c r="D1239" s="49">
        <v>32.909999999999997</v>
      </c>
      <c r="E1239" s="50">
        <v>5266</v>
      </c>
      <c r="F1239" s="50">
        <v>2646</v>
      </c>
      <c r="G1239" s="51">
        <v>2620</v>
      </c>
      <c r="H1239" s="52">
        <v>160</v>
      </c>
    </row>
    <row r="1240" spans="2:8">
      <c r="B1240" s="41" t="s">
        <v>1342</v>
      </c>
      <c r="C1240" s="42">
        <v>79395</v>
      </c>
      <c r="D1240" s="43">
        <v>44.1</v>
      </c>
      <c r="E1240" s="44">
        <v>12437</v>
      </c>
      <c r="F1240" s="44">
        <v>6226</v>
      </c>
      <c r="G1240" s="45">
        <v>6211</v>
      </c>
      <c r="H1240" s="46">
        <v>282</v>
      </c>
    </row>
    <row r="1241" spans="2:8">
      <c r="B1241" s="47" t="s">
        <v>1343</v>
      </c>
      <c r="C1241" s="48">
        <v>75305</v>
      </c>
      <c r="D1241" s="49">
        <v>28.15</v>
      </c>
      <c r="E1241" s="50">
        <v>8206</v>
      </c>
      <c r="F1241" s="50">
        <v>4141</v>
      </c>
      <c r="G1241" s="51">
        <v>4065</v>
      </c>
      <c r="H1241" s="52">
        <v>292</v>
      </c>
    </row>
    <row r="1242" spans="2:8">
      <c r="B1242" s="41" t="s">
        <v>1344</v>
      </c>
      <c r="C1242" s="42">
        <v>49828</v>
      </c>
      <c r="D1242" s="43">
        <v>31.37</v>
      </c>
      <c r="E1242" s="44">
        <v>10025</v>
      </c>
      <c r="F1242" s="44">
        <v>5030</v>
      </c>
      <c r="G1242" s="45">
        <v>4995</v>
      </c>
      <c r="H1242" s="46">
        <v>320</v>
      </c>
    </row>
    <row r="1243" spans="2:8">
      <c r="B1243" s="47" t="s">
        <v>1345</v>
      </c>
      <c r="C1243" s="48">
        <v>58809</v>
      </c>
      <c r="D1243" s="49">
        <v>54.1</v>
      </c>
      <c r="E1243" s="50">
        <v>11982</v>
      </c>
      <c r="F1243" s="50">
        <v>5935</v>
      </c>
      <c r="G1243" s="51">
        <v>6047</v>
      </c>
      <c r="H1243" s="52">
        <v>221</v>
      </c>
    </row>
    <row r="1244" spans="2:8">
      <c r="B1244" s="41" t="s">
        <v>1346</v>
      </c>
      <c r="C1244" s="42">
        <v>74196</v>
      </c>
      <c r="D1244" s="43">
        <v>41.17</v>
      </c>
      <c r="E1244" s="44">
        <v>10123</v>
      </c>
      <c r="F1244" s="44">
        <v>5088</v>
      </c>
      <c r="G1244" s="45">
        <v>5035</v>
      </c>
      <c r="H1244" s="46">
        <v>246</v>
      </c>
    </row>
    <row r="1245" spans="2:8">
      <c r="B1245" s="47" t="s">
        <v>1347</v>
      </c>
      <c r="C1245" s="48">
        <v>74632</v>
      </c>
      <c r="D1245" s="49">
        <v>47.84</v>
      </c>
      <c r="E1245" s="50">
        <v>6531</v>
      </c>
      <c r="F1245" s="50">
        <v>3304</v>
      </c>
      <c r="G1245" s="51">
        <v>3227</v>
      </c>
      <c r="H1245" s="52">
        <v>137</v>
      </c>
    </row>
    <row r="1246" spans="2:8">
      <c r="B1246" s="41" t="s">
        <v>1348</v>
      </c>
      <c r="C1246" s="42">
        <v>54673</v>
      </c>
      <c r="D1246" s="43">
        <v>10.17</v>
      </c>
      <c r="E1246" s="44">
        <v>1516</v>
      </c>
      <c r="F1246" s="44">
        <v>744</v>
      </c>
      <c r="G1246" s="45">
        <v>772</v>
      </c>
      <c r="H1246" s="46">
        <v>149</v>
      </c>
    </row>
    <row r="1247" spans="2:8">
      <c r="B1247" s="47" t="s">
        <v>1349</v>
      </c>
      <c r="C1247" s="48">
        <v>72639</v>
      </c>
      <c r="D1247" s="49">
        <v>17.43</v>
      </c>
      <c r="E1247" s="50">
        <v>6299</v>
      </c>
      <c r="F1247" s="50">
        <v>3200</v>
      </c>
      <c r="G1247" s="51">
        <v>3099</v>
      </c>
      <c r="H1247" s="52">
        <v>361</v>
      </c>
    </row>
    <row r="1248" spans="2:8">
      <c r="B1248" s="41" t="s">
        <v>1350</v>
      </c>
      <c r="C1248" s="42">
        <v>98724</v>
      </c>
      <c r="D1248" s="43">
        <v>80.98</v>
      </c>
      <c r="E1248" s="44">
        <v>6862</v>
      </c>
      <c r="F1248" s="44">
        <v>3447</v>
      </c>
      <c r="G1248" s="45">
        <v>3415</v>
      </c>
      <c r="H1248" s="46">
        <v>85</v>
      </c>
    </row>
    <row r="1249" spans="2:8">
      <c r="B1249" s="47" t="s">
        <v>1351</v>
      </c>
      <c r="C1249" s="48">
        <v>63263</v>
      </c>
      <c r="D1249" s="49">
        <v>24.29</v>
      </c>
      <c r="E1249" s="50">
        <v>37668</v>
      </c>
      <c r="F1249" s="50">
        <v>18531</v>
      </c>
      <c r="G1249" s="51">
        <v>19137</v>
      </c>
      <c r="H1249" s="52">
        <v>1551</v>
      </c>
    </row>
    <row r="1250" spans="2:8">
      <c r="B1250" s="41" t="s">
        <v>1352</v>
      </c>
      <c r="C1250" s="42">
        <v>17154</v>
      </c>
      <c r="D1250" s="43">
        <v>47.97</v>
      </c>
      <c r="E1250" s="44">
        <v>1736</v>
      </c>
      <c r="F1250" s="44">
        <v>870</v>
      </c>
      <c r="G1250" s="45">
        <v>866</v>
      </c>
      <c r="H1250" s="46">
        <v>36</v>
      </c>
    </row>
    <row r="1251" spans="2:8">
      <c r="B1251" s="47" t="s">
        <v>1353</v>
      </c>
      <c r="C1251" s="48">
        <v>34626</v>
      </c>
      <c r="D1251" s="49">
        <v>66.25</v>
      </c>
      <c r="E1251" s="50">
        <v>6986</v>
      </c>
      <c r="F1251" s="50">
        <v>3496</v>
      </c>
      <c r="G1251" s="51">
        <v>3490</v>
      </c>
      <c r="H1251" s="52">
        <v>105</v>
      </c>
    </row>
    <row r="1252" spans="2:8">
      <c r="B1252" s="41" t="s">
        <v>1354</v>
      </c>
      <c r="C1252" s="42">
        <v>47506</v>
      </c>
      <c r="D1252" s="43">
        <v>43.5</v>
      </c>
      <c r="E1252" s="44">
        <v>26982</v>
      </c>
      <c r="F1252" s="44">
        <v>13045</v>
      </c>
      <c r="G1252" s="45">
        <v>13937</v>
      </c>
      <c r="H1252" s="46">
        <v>620</v>
      </c>
    </row>
    <row r="1253" spans="2:8">
      <c r="B1253" s="47" t="s">
        <v>1355</v>
      </c>
      <c r="C1253" s="48">
        <v>23992</v>
      </c>
      <c r="D1253" s="49">
        <v>27.51</v>
      </c>
      <c r="E1253" s="50">
        <v>3925</v>
      </c>
      <c r="F1253" s="50">
        <v>1978</v>
      </c>
      <c r="G1253" s="51">
        <v>1947</v>
      </c>
      <c r="H1253" s="52">
        <v>143</v>
      </c>
    </row>
    <row r="1254" spans="2:8">
      <c r="B1254" s="41" t="s">
        <v>1356</v>
      </c>
      <c r="C1254" s="42">
        <v>99439</v>
      </c>
      <c r="D1254" s="43">
        <v>8.67</v>
      </c>
      <c r="E1254" s="44">
        <v>494</v>
      </c>
      <c r="F1254" s="44">
        <v>258</v>
      </c>
      <c r="G1254" s="45">
        <v>236</v>
      </c>
      <c r="H1254" s="46">
        <v>57</v>
      </c>
    </row>
    <row r="1255" spans="2:8">
      <c r="B1255" s="47" t="s">
        <v>1357</v>
      </c>
      <c r="C1255" s="48">
        <v>92305</v>
      </c>
      <c r="D1255" s="49">
        <v>79.010000000000005</v>
      </c>
      <c r="E1255" s="50">
        <v>40002</v>
      </c>
      <c r="F1255" s="50">
        <v>19562</v>
      </c>
      <c r="G1255" s="51">
        <v>20440</v>
      </c>
      <c r="H1255" s="52">
        <v>506</v>
      </c>
    </row>
    <row r="1256" spans="2:8">
      <c r="B1256" s="41" t="s">
        <v>1358</v>
      </c>
      <c r="C1256" s="42">
        <v>84494</v>
      </c>
      <c r="D1256" s="43">
        <v>61.07</v>
      </c>
      <c r="E1256" s="44">
        <v>6243</v>
      </c>
      <c r="F1256" s="44">
        <v>3130</v>
      </c>
      <c r="G1256" s="45">
        <v>3113</v>
      </c>
      <c r="H1256" s="46">
        <v>102</v>
      </c>
    </row>
    <row r="1257" spans="2:8">
      <c r="B1257" s="47" t="s">
        <v>1359</v>
      </c>
      <c r="C1257" s="48">
        <v>24534</v>
      </c>
      <c r="D1257" s="49">
        <v>71.66</v>
      </c>
      <c r="E1257" s="50">
        <v>79487</v>
      </c>
      <c r="F1257" s="50">
        <v>39241</v>
      </c>
      <c r="G1257" s="51">
        <v>40246</v>
      </c>
      <c r="H1257" s="52">
        <v>1109</v>
      </c>
    </row>
    <row r="1258" spans="2:8">
      <c r="B1258" s="41" t="s">
        <v>1360</v>
      </c>
      <c r="C1258" s="42">
        <v>92431</v>
      </c>
      <c r="D1258" s="43">
        <v>110.14</v>
      </c>
      <c r="E1258" s="44">
        <v>8338</v>
      </c>
      <c r="F1258" s="44">
        <v>4303</v>
      </c>
      <c r="G1258" s="45">
        <v>4035</v>
      </c>
      <c r="H1258" s="46">
        <v>76</v>
      </c>
    </row>
    <row r="1259" spans="2:8">
      <c r="B1259" s="47" t="s">
        <v>1361</v>
      </c>
      <c r="C1259" s="48">
        <v>66538</v>
      </c>
      <c r="D1259" s="49">
        <v>75.260000000000005</v>
      </c>
      <c r="E1259" s="50">
        <v>46469</v>
      </c>
      <c r="F1259" s="50">
        <v>22889</v>
      </c>
      <c r="G1259" s="51">
        <v>23580</v>
      </c>
      <c r="H1259" s="52">
        <v>617</v>
      </c>
    </row>
    <row r="1260" spans="2:8">
      <c r="B1260" s="41" t="s">
        <v>1362</v>
      </c>
      <c r="C1260" s="42">
        <v>84524</v>
      </c>
      <c r="D1260" s="43">
        <v>36.6</v>
      </c>
      <c r="E1260" s="44">
        <v>8932</v>
      </c>
      <c r="F1260" s="44">
        <v>4394</v>
      </c>
      <c r="G1260" s="45">
        <v>4538</v>
      </c>
      <c r="H1260" s="46">
        <v>244</v>
      </c>
    </row>
    <row r="1261" spans="2:8">
      <c r="B1261" s="47" t="s">
        <v>1363</v>
      </c>
      <c r="C1261" s="48">
        <v>16816</v>
      </c>
      <c r="D1261" s="49">
        <v>305.24</v>
      </c>
      <c r="E1261" s="50">
        <v>30846</v>
      </c>
      <c r="F1261" s="50">
        <v>15088</v>
      </c>
      <c r="G1261" s="51">
        <v>15758</v>
      </c>
      <c r="H1261" s="52">
        <v>101</v>
      </c>
    </row>
    <row r="1262" spans="2:8">
      <c r="B1262" s="41" t="s">
        <v>1364</v>
      </c>
      <c r="C1262" s="42">
        <v>2742</v>
      </c>
      <c r="D1262" s="43">
        <v>22.91</v>
      </c>
      <c r="E1262" s="44">
        <v>3337</v>
      </c>
      <c r="F1262" s="44">
        <v>1649</v>
      </c>
      <c r="G1262" s="45">
        <v>1688</v>
      </c>
      <c r="H1262" s="46">
        <v>146</v>
      </c>
    </row>
    <row r="1263" spans="2:8">
      <c r="B1263" s="47" t="s">
        <v>1365</v>
      </c>
      <c r="C1263" s="48">
        <v>86356</v>
      </c>
      <c r="D1263" s="49">
        <v>25.22</v>
      </c>
      <c r="E1263" s="50">
        <v>22058</v>
      </c>
      <c r="F1263" s="50">
        <v>10580</v>
      </c>
      <c r="G1263" s="51">
        <v>11478</v>
      </c>
      <c r="H1263" s="52">
        <v>875</v>
      </c>
    </row>
    <row r="1264" spans="2:8">
      <c r="B1264" s="41" t="s">
        <v>1366</v>
      </c>
      <c r="C1264" s="42">
        <v>41460</v>
      </c>
      <c r="D1264" s="43">
        <v>99.52</v>
      </c>
      <c r="E1264" s="44">
        <v>153796</v>
      </c>
      <c r="F1264" s="44">
        <v>74534</v>
      </c>
      <c r="G1264" s="45">
        <v>79262</v>
      </c>
      <c r="H1264" s="46">
        <v>1545</v>
      </c>
    </row>
    <row r="1265" spans="2:8">
      <c r="B1265" s="47" t="s">
        <v>1367</v>
      </c>
      <c r="C1265" s="48">
        <v>16845</v>
      </c>
      <c r="D1265" s="49">
        <v>75.87</v>
      </c>
      <c r="E1265" s="50">
        <v>3452</v>
      </c>
      <c r="F1265" s="50">
        <v>1699</v>
      </c>
      <c r="G1265" s="51">
        <v>1753</v>
      </c>
      <c r="H1265" s="52">
        <v>45</v>
      </c>
    </row>
    <row r="1266" spans="2:8">
      <c r="B1266" s="41" t="s">
        <v>1368</v>
      </c>
      <c r="C1266" s="42">
        <v>35279</v>
      </c>
      <c r="D1266" s="43">
        <v>56.86</v>
      </c>
      <c r="E1266" s="44">
        <v>9586</v>
      </c>
      <c r="F1266" s="44">
        <v>4953</v>
      </c>
      <c r="G1266" s="45">
        <v>4633</v>
      </c>
      <c r="H1266" s="46">
        <v>169</v>
      </c>
    </row>
    <row r="1267" spans="2:8">
      <c r="B1267" s="47" t="s">
        <v>1369</v>
      </c>
      <c r="C1267" s="48">
        <v>91413</v>
      </c>
      <c r="D1267" s="49">
        <v>61.21</v>
      </c>
      <c r="E1267" s="50">
        <v>13121</v>
      </c>
      <c r="F1267" s="50">
        <v>6376</v>
      </c>
      <c r="G1267" s="51">
        <v>6745</v>
      </c>
      <c r="H1267" s="52">
        <v>214</v>
      </c>
    </row>
    <row r="1268" spans="2:8">
      <c r="B1268" s="41" t="s">
        <v>1370</v>
      </c>
      <c r="C1268" s="42">
        <v>93333</v>
      </c>
      <c r="D1268" s="43">
        <v>93.53</v>
      </c>
      <c r="E1268" s="44">
        <v>14409</v>
      </c>
      <c r="F1268" s="44">
        <v>7431</v>
      </c>
      <c r="G1268" s="45">
        <v>6978</v>
      </c>
      <c r="H1268" s="46">
        <v>154</v>
      </c>
    </row>
    <row r="1269" spans="2:8">
      <c r="B1269" s="47" t="s">
        <v>1371</v>
      </c>
      <c r="C1269" s="48">
        <v>92660</v>
      </c>
      <c r="D1269" s="49">
        <v>9.93</v>
      </c>
      <c r="E1269" s="50">
        <v>5727</v>
      </c>
      <c r="F1269" s="50">
        <v>2798</v>
      </c>
      <c r="G1269" s="51">
        <v>2929</v>
      </c>
      <c r="H1269" s="52">
        <v>577</v>
      </c>
    </row>
    <row r="1270" spans="2:8">
      <c r="B1270" s="41" t="s">
        <v>1372</v>
      </c>
      <c r="C1270" s="42">
        <v>95514</v>
      </c>
      <c r="D1270" s="43">
        <v>20.3</v>
      </c>
      <c r="E1270" s="44">
        <v>1105</v>
      </c>
      <c r="F1270" s="44">
        <v>537</v>
      </c>
      <c r="G1270" s="45">
        <v>568</v>
      </c>
      <c r="H1270" s="46">
        <v>54</v>
      </c>
    </row>
    <row r="1271" spans="2:8">
      <c r="B1271" s="47" t="s">
        <v>1373</v>
      </c>
      <c r="C1271" s="48">
        <v>31535</v>
      </c>
      <c r="D1271" s="49">
        <v>358.96</v>
      </c>
      <c r="E1271" s="50">
        <v>44282</v>
      </c>
      <c r="F1271" s="50">
        <v>21926</v>
      </c>
      <c r="G1271" s="51">
        <v>22356</v>
      </c>
      <c r="H1271" s="52">
        <v>123</v>
      </c>
    </row>
    <row r="1272" spans="2:8">
      <c r="B1272" s="41" t="s">
        <v>1374</v>
      </c>
      <c r="C1272" s="42">
        <v>7806</v>
      </c>
      <c r="D1272" s="43">
        <v>36.729999999999997</v>
      </c>
      <c r="E1272" s="44">
        <v>7885</v>
      </c>
      <c r="F1272" s="44">
        <v>3820</v>
      </c>
      <c r="G1272" s="45">
        <v>4065</v>
      </c>
      <c r="H1272" s="46">
        <v>215</v>
      </c>
    </row>
    <row r="1273" spans="2:8">
      <c r="B1273" s="47" t="s">
        <v>1375</v>
      </c>
      <c r="C1273" s="48">
        <v>67433</v>
      </c>
      <c r="D1273" s="49">
        <v>117.09</v>
      </c>
      <c r="E1273" s="50">
        <v>53148</v>
      </c>
      <c r="F1273" s="50">
        <v>25955</v>
      </c>
      <c r="G1273" s="51">
        <v>27193</v>
      </c>
      <c r="H1273" s="52">
        <v>454</v>
      </c>
    </row>
    <row r="1274" spans="2:8">
      <c r="B1274" s="41" t="s">
        <v>1376</v>
      </c>
      <c r="C1274" s="42">
        <v>96465</v>
      </c>
      <c r="D1274" s="43">
        <v>61.89</v>
      </c>
      <c r="E1274" s="44">
        <v>15257</v>
      </c>
      <c r="F1274" s="44">
        <v>7482</v>
      </c>
      <c r="G1274" s="45">
        <v>7775</v>
      </c>
      <c r="H1274" s="46">
        <v>247</v>
      </c>
    </row>
    <row r="1275" spans="2:8">
      <c r="B1275" s="47" t="s">
        <v>1377</v>
      </c>
      <c r="C1275" s="48">
        <v>23730</v>
      </c>
      <c r="D1275" s="49">
        <v>19.73</v>
      </c>
      <c r="E1275" s="50">
        <v>15093</v>
      </c>
      <c r="F1275" s="50">
        <v>7121</v>
      </c>
      <c r="G1275" s="51">
        <v>7972</v>
      </c>
      <c r="H1275" s="52">
        <v>765</v>
      </c>
    </row>
    <row r="1276" spans="2:8">
      <c r="B1276" s="41" t="s">
        <v>1378</v>
      </c>
      <c r="C1276" s="42">
        <v>1844</v>
      </c>
      <c r="D1276" s="43">
        <v>83.12</v>
      </c>
      <c r="E1276" s="44">
        <v>12137</v>
      </c>
      <c r="F1276" s="44">
        <v>5862</v>
      </c>
      <c r="G1276" s="45">
        <v>6275</v>
      </c>
      <c r="H1276" s="46">
        <v>146</v>
      </c>
    </row>
    <row r="1277" spans="2:8">
      <c r="B1277" s="47" t="s">
        <v>1379</v>
      </c>
      <c r="C1277" s="48">
        <v>19306</v>
      </c>
      <c r="D1277" s="49">
        <v>94.13</v>
      </c>
      <c r="E1277" s="50">
        <v>7009</v>
      </c>
      <c r="F1277" s="50">
        <v>3542</v>
      </c>
      <c r="G1277" s="51">
        <v>3467</v>
      </c>
      <c r="H1277" s="52">
        <v>74</v>
      </c>
    </row>
    <row r="1278" spans="2:8">
      <c r="B1278" s="41" t="s">
        <v>1380</v>
      </c>
      <c r="C1278" s="42">
        <v>17235</v>
      </c>
      <c r="D1278" s="43">
        <v>139.87</v>
      </c>
      <c r="E1278" s="44">
        <v>20140</v>
      </c>
      <c r="F1278" s="44">
        <v>9688</v>
      </c>
      <c r="G1278" s="45">
        <v>10452</v>
      </c>
      <c r="H1278" s="46">
        <v>144</v>
      </c>
    </row>
    <row r="1279" spans="2:8">
      <c r="B1279" s="47" t="s">
        <v>1381</v>
      </c>
      <c r="C1279" s="48">
        <v>93073</v>
      </c>
      <c r="D1279" s="49">
        <v>9.75</v>
      </c>
      <c r="E1279" s="50">
        <v>13796</v>
      </c>
      <c r="F1279" s="50">
        <v>6832</v>
      </c>
      <c r="G1279" s="51">
        <v>6964</v>
      </c>
      <c r="H1279" s="52">
        <v>1415</v>
      </c>
    </row>
    <row r="1280" spans="2:8">
      <c r="B1280" s="41" t="s">
        <v>1382</v>
      </c>
      <c r="C1280" s="42">
        <v>89210</v>
      </c>
      <c r="D1280" s="43">
        <v>80.95</v>
      </c>
      <c r="E1280" s="44">
        <v>58707</v>
      </c>
      <c r="F1280" s="44">
        <v>29015</v>
      </c>
      <c r="G1280" s="45">
        <v>29692</v>
      </c>
      <c r="H1280" s="46">
        <v>725</v>
      </c>
    </row>
    <row r="1281" spans="2:8">
      <c r="B1281" s="47" t="s">
        <v>1383</v>
      </c>
      <c r="C1281" s="48">
        <v>56564</v>
      </c>
      <c r="D1281" s="49">
        <v>86.5</v>
      </c>
      <c r="E1281" s="50">
        <v>64574</v>
      </c>
      <c r="F1281" s="50">
        <v>31508</v>
      </c>
      <c r="G1281" s="51">
        <v>33066</v>
      </c>
      <c r="H1281" s="52">
        <v>747</v>
      </c>
    </row>
    <row r="1282" spans="2:8">
      <c r="B1282" s="41" t="s">
        <v>1384</v>
      </c>
      <c r="C1282" s="42">
        <v>63667</v>
      </c>
      <c r="D1282" s="43">
        <v>118.33</v>
      </c>
      <c r="E1282" s="44">
        <v>17285</v>
      </c>
      <c r="F1282" s="44">
        <v>8644</v>
      </c>
      <c r="G1282" s="45">
        <v>8641</v>
      </c>
      <c r="H1282" s="46">
        <v>146</v>
      </c>
    </row>
    <row r="1283" spans="2:8">
      <c r="B1283" s="47" t="s">
        <v>1385</v>
      </c>
      <c r="C1283" s="48">
        <v>61194</v>
      </c>
      <c r="D1283" s="49">
        <v>40.25</v>
      </c>
      <c r="E1283" s="50">
        <v>9786</v>
      </c>
      <c r="F1283" s="50">
        <v>4866</v>
      </c>
      <c r="G1283" s="51">
        <v>4920</v>
      </c>
      <c r="H1283" s="52">
        <v>243</v>
      </c>
    </row>
    <row r="1284" spans="2:8">
      <c r="B1284" s="41" t="s">
        <v>1386</v>
      </c>
      <c r="C1284" s="42">
        <v>61130</v>
      </c>
      <c r="D1284" s="43">
        <v>46.73</v>
      </c>
      <c r="E1284" s="44">
        <v>20333</v>
      </c>
      <c r="F1284" s="44">
        <v>10072</v>
      </c>
      <c r="G1284" s="45">
        <v>10261</v>
      </c>
      <c r="H1284" s="46">
        <v>435</v>
      </c>
    </row>
    <row r="1285" spans="2:8">
      <c r="B1285" s="47" t="s">
        <v>1387</v>
      </c>
      <c r="C1285" s="48">
        <v>52385</v>
      </c>
      <c r="D1285" s="49">
        <v>65.040000000000006</v>
      </c>
      <c r="E1285" s="50">
        <v>9945</v>
      </c>
      <c r="F1285" s="50">
        <v>4902</v>
      </c>
      <c r="G1285" s="51">
        <v>5043</v>
      </c>
      <c r="H1285" s="52">
        <v>153</v>
      </c>
    </row>
    <row r="1286" spans="2:8">
      <c r="B1286" s="41" t="s">
        <v>1388</v>
      </c>
      <c r="C1286" s="42">
        <v>25899</v>
      </c>
      <c r="D1286" s="43">
        <v>30.63</v>
      </c>
      <c r="E1286" s="44">
        <v>9882</v>
      </c>
      <c r="F1286" s="44">
        <v>4768</v>
      </c>
      <c r="G1286" s="45">
        <v>5114</v>
      </c>
      <c r="H1286" s="46">
        <v>323</v>
      </c>
    </row>
    <row r="1287" spans="2:8">
      <c r="B1287" s="47" t="s">
        <v>1389</v>
      </c>
      <c r="C1287" s="48">
        <v>34305</v>
      </c>
      <c r="D1287" s="49">
        <v>30.61</v>
      </c>
      <c r="E1287" s="50">
        <v>5299</v>
      </c>
      <c r="F1287" s="50">
        <v>2710</v>
      </c>
      <c r="G1287" s="51">
        <v>2589</v>
      </c>
      <c r="H1287" s="52">
        <v>173</v>
      </c>
    </row>
    <row r="1288" spans="2:8">
      <c r="B1288" s="41" t="s">
        <v>1390</v>
      </c>
      <c r="C1288" s="42">
        <v>53859</v>
      </c>
      <c r="D1288" s="43">
        <v>35.79</v>
      </c>
      <c r="E1288" s="44">
        <v>38218</v>
      </c>
      <c r="F1288" s="44">
        <v>18782</v>
      </c>
      <c r="G1288" s="45">
        <v>19436</v>
      </c>
      <c r="H1288" s="46">
        <v>1068</v>
      </c>
    </row>
    <row r="1289" spans="2:8">
      <c r="B1289" s="47" t="s">
        <v>1391</v>
      </c>
      <c r="C1289" s="48">
        <v>74676</v>
      </c>
      <c r="D1289" s="49">
        <v>17.71</v>
      </c>
      <c r="E1289" s="50">
        <v>4106</v>
      </c>
      <c r="F1289" s="50">
        <v>2052</v>
      </c>
      <c r="G1289" s="51">
        <v>2054</v>
      </c>
      <c r="H1289" s="52">
        <v>232</v>
      </c>
    </row>
    <row r="1290" spans="2:8">
      <c r="B1290" s="41" t="s">
        <v>1392</v>
      </c>
      <c r="C1290" s="42">
        <v>55268</v>
      </c>
      <c r="D1290" s="43">
        <v>11.22</v>
      </c>
      <c r="E1290" s="44">
        <v>10150</v>
      </c>
      <c r="F1290" s="44">
        <v>4912</v>
      </c>
      <c r="G1290" s="45">
        <v>5238</v>
      </c>
      <c r="H1290" s="46">
        <v>905</v>
      </c>
    </row>
    <row r="1291" spans="2:8">
      <c r="B1291" s="47" t="s">
        <v>1393</v>
      </c>
      <c r="C1291" s="48">
        <v>97996</v>
      </c>
      <c r="D1291" s="49">
        <v>104.05</v>
      </c>
      <c r="E1291" s="50">
        <v>4834</v>
      </c>
      <c r="F1291" s="50">
        <v>2458</v>
      </c>
      <c r="G1291" s="51">
        <v>2376</v>
      </c>
      <c r="H1291" s="52">
        <v>46</v>
      </c>
    </row>
    <row r="1292" spans="2:8">
      <c r="B1292" s="41" t="s">
        <v>1394</v>
      </c>
      <c r="C1292" s="42">
        <v>89168</v>
      </c>
      <c r="D1292" s="43">
        <v>29.81</v>
      </c>
      <c r="E1292" s="44">
        <v>4693</v>
      </c>
      <c r="F1292" s="44">
        <v>2360</v>
      </c>
      <c r="G1292" s="45">
        <v>2333</v>
      </c>
      <c r="H1292" s="46">
        <v>157</v>
      </c>
    </row>
    <row r="1293" spans="2:8">
      <c r="B1293" s="47" t="s">
        <v>1395</v>
      </c>
      <c r="C1293" s="48">
        <v>33039</v>
      </c>
      <c r="D1293" s="49">
        <v>79.709999999999994</v>
      </c>
      <c r="E1293" s="50">
        <v>6093</v>
      </c>
      <c r="F1293" s="50">
        <v>3138</v>
      </c>
      <c r="G1293" s="51">
        <v>2955</v>
      </c>
      <c r="H1293" s="52">
        <v>76</v>
      </c>
    </row>
    <row r="1294" spans="2:8">
      <c r="B1294" s="41" t="s">
        <v>1396</v>
      </c>
      <c r="C1294" s="42">
        <v>14823</v>
      </c>
      <c r="D1294" s="43">
        <v>45.12</v>
      </c>
      <c r="E1294" s="44">
        <v>2037</v>
      </c>
      <c r="F1294" s="44">
        <v>1044</v>
      </c>
      <c r="G1294" s="45">
        <v>993</v>
      </c>
      <c r="H1294" s="46">
        <v>45</v>
      </c>
    </row>
    <row r="1295" spans="2:8">
      <c r="B1295" s="47" t="s">
        <v>1397</v>
      </c>
      <c r="C1295" s="48">
        <v>6429</v>
      </c>
      <c r="D1295" s="49">
        <v>79.25</v>
      </c>
      <c r="E1295" s="50">
        <v>6193</v>
      </c>
      <c r="F1295" s="50">
        <v>3066</v>
      </c>
      <c r="G1295" s="51">
        <v>3127</v>
      </c>
      <c r="H1295" s="52">
        <v>78</v>
      </c>
    </row>
    <row r="1296" spans="2:8">
      <c r="B1296" s="41" t="s">
        <v>1398</v>
      </c>
      <c r="C1296" s="42">
        <v>31582</v>
      </c>
      <c r="D1296" s="43">
        <v>64.53</v>
      </c>
      <c r="E1296" s="44">
        <v>31550</v>
      </c>
      <c r="F1296" s="44">
        <v>15391</v>
      </c>
      <c r="G1296" s="45">
        <v>16159</v>
      </c>
      <c r="H1296" s="46">
        <v>489</v>
      </c>
    </row>
    <row r="1297" spans="2:8">
      <c r="B1297" s="47" t="s">
        <v>1399</v>
      </c>
      <c r="C1297" s="48">
        <v>55283</v>
      </c>
      <c r="D1297" s="49">
        <v>19.34</v>
      </c>
      <c r="E1297" s="50">
        <v>8443</v>
      </c>
      <c r="F1297" s="50">
        <v>4164</v>
      </c>
      <c r="G1297" s="51">
        <v>4279</v>
      </c>
      <c r="H1297" s="52">
        <v>437</v>
      </c>
    </row>
    <row r="1298" spans="2:8">
      <c r="B1298" s="41" t="s">
        <v>1400</v>
      </c>
      <c r="C1298" s="42">
        <v>2906</v>
      </c>
      <c r="D1298" s="43">
        <v>53.81</v>
      </c>
      <c r="E1298" s="44">
        <v>9402</v>
      </c>
      <c r="F1298" s="44">
        <v>4570</v>
      </c>
      <c r="G1298" s="45">
        <v>4832</v>
      </c>
      <c r="H1298" s="46">
        <v>175</v>
      </c>
    </row>
    <row r="1299" spans="2:8">
      <c r="B1299" s="47" t="s">
        <v>1401</v>
      </c>
      <c r="C1299" s="48">
        <v>93149</v>
      </c>
      <c r="D1299" s="49">
        <v>98.73</v>
      </c>
      <c r="E1299" s="50">
        <v>9019</v>
      </c>
      <c r="F1299" s="50">
        <v>4560</v>
      </c>
      <c r="G1299" s="51">
        <v>4459</v>
      </c>
      <c r="H1299" s="52">
        <v>91</v>
      </c>
    </row>
    <row r="1300" spans="2:8">
      <c r="B1300" s="41" t="s">
        <v>1402</v>
      </c>
      <c r="C1300" s="42">
        <v>26506</v>
      </c>
      <c r="D1300" s="43">
        <v>106.32</v>
      </c>
      <c r="E1300" s="44">
        <v>25060</v>
      </c>
      <c r="F1300" s="44">
        <v>12221</v>
      </c>
      <c r="G1300" s="45">
        <v>12839</v>
      </c>
      <c r="H1300" s="46">
        <v>236</v>
      </c>
    </row>
    <row r="1301" spans="2:8">
      <c r="B1301" s="47" t="s">
        <v>1403</v>
      </c>
      <c r="C1301" s="48">
        <v>26954</v>
      </c>
      <c r="D1301" s="49">
        <v>87.77</v>
      </c>
      <c r="E1301" s="50">
        <v>26193</v>
      </c>
      <c r="F1301" s="50">
        <v>13042</v>
      </c>
      <c r="G1301" s="51">
        <v>13151</v>
      </c>
      <c r="H1301" s="52">
        <v>298</v>
      </c>
    </row>
    <row r="1302" spans="2:8">
      <c r="B1302" s="41" t="s">
        <v>1404</v>
      </c>
      <c r="C1302" s="42">
        <v>26548</v>
      </c>
      <c r="D1302" s="43">
        <v>26.31</v>
      </c>
      <c r="E1302" s="44">
        <v>6089</v>
      </c>
      <c r="F1302" s="44">
        <v>2872</v>
      </c>
      <c r="G1302" s="45">
        <v>3217</v>
      </c>
      <c r="H1302" s="46">
        <v>231</v>
      </c>
    </row>
    <row r="1303" spans="2:8">
      <c r="B1303" s="47" t="s">
        <v>1405</v>
      </c>
      <c r="C1303" s="48">
        <v>22846</v>
      </c>
      <c r="D1303" s="49">
        <v>58.1</v>
      </c>
      <c r="E1303" s="50">
        <v>79159</v>
      </c>
      <c r="F1303" s="50">
        <v>38394</v>
      </c>
      <c r="G1303" s="51">
        <v>40765</v>
      </c>
      <c r="H1303" s="52">
        <v>1362</v>
      </c>
    </row>
    <row r="1304" spans="2:8">
      <c r="B1304" s="41" t="s">
        <v>1406</v>
      </c>
      <c r="C1304" s="42">
        <v>99734</v>
      </c>
      <c r="D1304" s="43">
        <v>108.24</v>
      </c>
      <c r="E1304" s="44">
        <v>41791</v>
      </c>
      <c r="F1304" s="44">
        <v>20455</v>
      </c>
      <c r="G1304" s="45">
        <v>21336</v>
      </c>
      <c r="H1304" s="46">
        <v>386</v>
      </c>
    </row>
    <row r="1305" spans="2:8">
      <c r="B1305" s="47" t="s">
        <v>1407</v>
      </c>
      <c r="C1305" s="48">
        <v>48529</v>
      </c>
      <c r="D1305" s="49">
        <v>149.87</v>
      </c>
      <c r="E1305" s="50">
        <v>53403</v>
      </c>
      <c r="F1305" s="50">
        <v>26370</v>
      </c>
      <c r="G1305" s="51">
        <v>27033</v>
      </c>
      <c r="H1305" s="52">
        <v>356</v>
      </c>
    </row>
    <row r="1306" spans="2:8">
      <c r="B1306" s="41" t="s">
        <v>1408</v>
      </c>
      <c r="C1306" s="42">
        <v>86720</v>
      </c>
      <c r="D1306" s="43">
        <v>68.09</v>
      </c>
      <c r="E1306" s="44">
        <v>20379</v>
      </c>
      <c r="F1306" s="44">
        <v>10093</v>
      </c>
      <c r="G1306" s="45">
        <v>10286</v>
      </c>
      <c r="H1306" s="46">
        <v>299</v>
      </c>
    </row>
    <row r="1307" spans="2:8">
      <c r="B1307" s="47" t="s">
        <v>1409</v>
      </c>
      <c r="C1307" s="48">
        <v>37154</v>
      </c>
      <c r="D1307" s="49">
        <v>145.85</v>
      </c>
      <c r="E1307" s="50">
        <v>29107</v>
      </c>
      <c r="F1307" s="50">
        <v>14245</v>
      </c>
      <c r="G1307" s="51">
        <v>14862</v>
      </c>
      <c r="H1307" s="52">
        <v>200</v>
      </c>
    </row>
    <row r="1308" spans="2:8">
      <c r="B1308" s="41" t="s">
        <v>1410</v>
      </c>
      <c r="C1308" s="42">
        <v>24589</v>
      </c>
      <c r="D1308" s="43">
        <v>12.77</v>
      </c>
      <c r="E1308" s="44">
        <v>6804</v>
      </c>
      <c r="F1308" s="44">
        <v>3305</v>
      </c>
      <c r="G1308" s="45">
        <v>3499</v>
      </c>
      <c r="H1308" s="46">
        <v>533</v>
      </c>
    </row>
    <row r="1309" spans="2:8">
      <c r="B1309" s="47" t="s">
        <v>1411</v>
      </c>
      <c r="C1309" s="48">
        <v>1683</v>
      </c>
      <c r="D1309" s="49">
        <v>122.74</v>
      </c>
      <c r="E1309" s="50">
        <v>10598</v>
      </c>
      <c r="F1309" s="50">
        <v>5284</v>
      </c>
      <c r="G1309" s="51">
        <v>5314</v>
      </c>
      <c r="H1309" s="52">
        <v>86</v>
      </c>
    </row>
    <row r="1310" spans="2:8">
      <c r="B1310" s="41" t="s">
        <v>1412</v>
      </c>
      <c r="C1310" s="42">
        <v>90403</v>
      </c>
      <c r="D1310" s="43">
        <v>186.45</v>
      </c>
      <c r="E1310" s="44">
        <v>518365</v>
      </c>
      <c r="F1310" s="44">
        <v>252807</v>
      </c>
      <c r="G1310" s="45">
        <v>265558</v>
      </c>
      <c r="H1310" s="46">
        <v>2780</v>
      </c>
    </row>
    <row r="1311" spans="2:8">
      <c r="B1311" s="47" t="s">
        <v>1413</v>
      </c>
      <c r="C1311" s="48">
        <v>72622</v>
      </c>
      <c r="D1311" s="49">
        <v>46.88</v>
      </c>
      <c r="E1311" s="50">
        <v>41093</v>
      </c>
      <c r="F1311" s="50">
        <v>20618</v>
      </c>
      <c r="G1311" s="51">
        <v>20475</v>
      </c>
      <c r="H1311" s="52">
        <v>877</v>
      </c>
    </row>
    <row r="1312" spans="2:8">
      <c r="B1312" s="41" t="s">
        <v>1414</v>
      </c>
      <c r="C1312" s="42">
        <v>90522</v>
      </c>
      <c r="D1312" s="43">
        <v>12.08</v>
      </c>
      <c r="E1312" s="44">
        <v>17672</v>
      </c>
      <c r="F1312" s="44">
        <v>8459</v>
      </c>
      <c r="G1312" s="45">
        <v>9213</v>
      </c>
      <c r="H1312" s="46">
        <v>1463</v>
      </c>
    </row>
    <row r="1313" spans="2:8">
      <c r="B1313" s="47" t="s">
        <v>1415</v>
      </c>
      <c r="C1313" s="48">
        <v>38875</v>
      </c>
      <c r="D1313" s="49">
        <v>271.52</v>
      </c>
      <c r="E1313" s="50">
        <v>10451</v>
      </c>
      <c r="F1313" s="50">
        <v>5117</v>
      </c>
      <c r="G1313" s="51">
        <v>5334</v>
      </c>
      <c r="H1313" s="52">
        <v>38</v>
      </c>
    </row>
    <row r="1314" spans="2:8">
      <c r="B1314" s="41" t="s">
        <v>1416</v>
      </c>
      <c r="C1314" s="42">
        <v>46045</v>
      </c>
      <c r="D1314" s="43">
        <v>77.09</v>
      </c>
      <c r="E1314" s="44">
        <v>210829</v>
      </c>
      <c r="F1314" s="44">
        <v>103612</v>
      </c>
      <c r="G1314" s="45">
        <v>107217</v>
      </c>
      <c r="H1314" s="46">
        <v>2735</v>
      </c>
    </row>
    <row r="1315" spans="2:8">
      <c r="B1315" s="47" t="s">
        <v>1417</v>
      </c>
      <c r="C1315" s="48">
        <v>98559</v>
      </c>
      <c r="D1315" s="49">
        <v>23.4</v>
      </c>
      <c r="E1315" s="50">
        <v>1608</v>
      </c>
      <c r="F1315" s="50">
        <v>788</v>
      </c>
      <c r="G1315" s="51">
        <v>820</v>
      </c>
      <c r="H1315" s="52">
        <v>69</v>
      </c>
    </row>
    <row r="1316" spans="2:8">
      <c r="B1316" s="41" t="s">
        <v>1418</v>
      </c>
      <c r="C1316" s="42">
        <v>77704</v>
      </c>
      <c r="D1316" s="43">
        <v>69.099999999999994</v>
      </c>
      <c r="E1316" s="44">
        <v>20066</v>
      </c>
      <c r="F1316" s="44">
        <v>10006</v>
      </c>
      <c r="G1316" s="45">
        <v>10060</v>
      </c>
      <c r="H1316" s="46">
        <v>290</v>
      </c>
    </row>
    <row r="1317" spans="2:8">
      <c r="B1317" s="47" t="s">
        <v>1419</v>
      </c>
      <c r="C1317" s="48">
        <v>73447</v>
      </c>
      <c r="D1317" s="49">
        <v>23.55</v>
      </c>
      <c r="E1317" s="50">
        <v>7895</v>
      </c>
      <c r="F1317" s="50">
        <v>3927</v>
      </c>
      <c r="G1317" s="51">
        <v>3968</v>
      </c>
      <c r="H1317" s="52">
        <v>335</v>
      </c>
    </row>
    <row r="1318" spans="2:8">
      <c r="B1318" s="41" t="s">
        <v>1420</v>
      </c>
      <c r="C1318" s="42">
        <v>9353</v>
      </c>
      <c r="D1318" s="43">
        <v>14.68</v>
      </c>
      <c r="E1318" s="44">
        <v>5881</v>
      </c>
      <c r="F1318" s="44">
        <v>2861</v>
      </c>
      <c r="G1318" s="45">
        <v>3020</v>
      </c>
      <c r="H1318" s="46">
        <v>401</v>
      </c>
    </row>
    <row r="1319" spans="2:8">
      <c r="B1319" s="47" t="s">
        <v>1421</v>
      </c>
      <c r="C1319" s="48">
        <v>67823</v>
      </c>
      <c r="D1319" s="49">
        <v>10.15</v>
      </c>
      <c r="E1319" s="50">
        <v>1046</v>
      </c>
      <c r="F1319" s="50">
        <v>513</v>
      </c>
      <c r="G1319" s="51">
        <v>533</v>
      </c>
      <c r="H1319" s="52">
        <v>103</v>
      </c>
    </row>
    <row r="1320" spans="2:8">
      <c r="B1320" s="41" t="s">
        <v>1422</v>
      </c>
      <c r="C1320" s="42">
        <v>63785</v>
      </c>
      <c r="D1320" s="43">
        <v>24.82</v>
      </c>
      <c r="E1320" s="44">
        <v>8712</v>
      </c>
      <c r="F1320" s="44">
        <v>4302</v>
      </c>
      <c r="G1320" s="45">
        <v>4410</v>
      </c>
      <c r="H1320" s="46">
        <v>351</v>
      </c>
    </row>
    <row r="1321" spans="2:8">
      <c r="B1321" s="47" t="s">
        <v>1423</v>
      </c>
      <c r="C1321" s="48">
        <v>78727</v>
      </c>
      <c r="D1321" s="49">
        <v>55.92</v>
      </c>
      <c r="E1321" s="50">
        <v>14073</v>
      </c>
      <c r="F1321" s="50">
        <v>7016</v>
      </c>
      <c r="G1321" s="51">
        <v>7057</v>
      </c>
      <c r="H1321" s="52">
        <v>252</v>
      </c>
    </row>
    <row r="1322" spans="2:8">
      <c r="B1322" s="41" t="s">
        <v>1424</v>
      </c>
      <c r="C1322" s="42">
        <v>31683</v>
      </c>
      <c r="D1322" s="43">
        <v>32.450000000000003</v>
      </c>
      <c r="E1322" s="44">
        <v>9246</v>
      </c>
      <c r="F1322" s="44">
        <v>4620</v>
      </c>
      <c r="G1322" s="45">
        <v>4626</v>
      </c>
      <c r="H1322" s="46">
        <v>285</v>
      </c>
    </row>
    <row r="1323" spans="2:8">
      <c r="B1323" s="47" t="s">
        <v>1425</v>
      </c>
      <c r="C1323" s="48">
        <v>64372</v>
      </c>
      <c r="D1323" s="49">
        <v>41.88</v>
      </c>
      <c r="E1323" s="50">
        <v>15130</v>
      </c>
      <c r="F1323" s="50">
        <v>7485</v>
      </c>
      <c r="G1323" s="51">
        <v>7645</v>
      </c>
      <c r="H1323" s="52">
        <v>361</v>
      </c>
    </row>
    <row r="1324" spans="2:8">
      <c r="B1324" s="41" t="s">
        <v>1426</v>
      </c>
      <c r="C1324" s="42">
        <v>71739</v>
      </c>
      <c r="D1324" s="43">
        <v>8.16</v>
      </c>
      <c r="E1324" s="44">
        <v>3319</v>
      </c>
      <c r="F1324" s="44">
        <v>1677</v>
      </c>
      <c r="G1324" s="45">
        <v>1642</v>
      </c>
      <c r="H1324" s="46">
        <v>407</v>
      </c>
    </row>
    <row r="1325" spans="2:8">
      <c r="B1325" s="47" t="s">
        <v>1427</v>
      </c>
      <c r="C1325" s="48">
        <v>63179</v>
      </c>
      <c r="D1325" s="49">
        <v>13.62</v>
      </c>
      <c r="E1325" s="50">
        <v>24943</v>
      </c>
      <c r="F1325" s="50">
        <v>12230</v>
      </c>
      <c r="G1325" s="51">
        <v>12713</v>
      </c>
      <c r="H1325" s="52">
        <v>1831</v>
      </c>
    </row>
    <row r="1326" spans="2:8">
      <c r="B1326" s="41" t="s">
        <v>1428</v>
      </c>
      <c r="C1326" s="42">
        <v>61440</v>
      </c>
      <c r="D1326" s="43">
        <v>45.34</v>
      </c>
      <c r="E1326" s="44">
        <v>46248</v>
      </c>
      <c r="F1326" s="44">
        <v>22453</v>
      </c>
      <c r="G1326" s="45">
        <v>23795</v>
      </c>
      <c r="H1326" s="46">
        <v>1020</v>
      </c>
    </row>
    <row r="1327" spans="2:8">
      <c r="B1327" s="47" t="s">
        <v>1429</v>
      </c>
      <c r="C1327" s="48">
        <v>92526</v>
      </c>
      <c r="D1327" s="49">
        <v>62.42</v>
      </c>
      <c r="E1327" s="50">
        <v>5030</v>
      </c>
      <c r="F1327" s="50">
        <v>2499</v>
      </c>
      <c r="G1327" s="51">
        <v>2531</v>
      </c>
      <c r="H1327" s="52">
        <v>81</v>
      </c>
    </row>
    <row r="1328" spans="2:8">
      <c r="B1328" s="41" t="s">
        <v>1430</v>
      </c>
      <c r="C1328" s="42">
        <v>98744</v>
      </c>
      <c r="D1328" s="43">
        <v>9.65</v>
      </c>
      <c r="E1328" s="44">
        <v>1664</v>
      </c>
      <c r="F1328" s="44">
        <v>781</v>
      </c>
      <c r="G1328" s="45">
        <v>883</v>
      </c>
      <c r="H1328" s="46">
        <v>172</v>
      </c>
    </row>
    <row r="1329" spans="2:8">
      <c r="B1329" s="47" t="s">
        <v>1431</v>
      </c>
      <c r="C1329" s="48">
        <v>55430</v>
      </c>
      <c r="D1329" s="49">
        <v>18.079999999999998</v>
      </c>
      <c r="E1329" s="50">
        <v>2813</v>
      </c>
      <c r="F1329" s="50">
        <v>1364</v>
      </c>
      <c r="G1329" s="51">
        <v>1449</v>
      </c>
      <c r="H1329" s="52">
        <v>156</v>
      </c>
    </row>
    <row r="1330" spans="2:8">
      <c r="B1330" s="41" t="s">
        <v>1432</v>
      </c>
      <c r="C1330" s="42">
        <v>9484</v>
      </c>
      <c r="D1330" s="43">
        <v>40.020000000000003</v>
      </c>
      <c r="E1330" s="44">
        <v>2075</v>
      </c>
      <c r="F1330" s="44">
        <v>1017</v>
      </c>
      <c r="G1330" s="45">
        <v>1058</v>
      </c>
      <c r="H1330" s="46">
        <v>52</v>
      </c>
    </row>
    <row r="1331" spans="2:8">
      <c r="B1331" s="47" t="s">
        <v>1433</v>
      </c>
      <c r="C1331" s="48">
        <v>64760</v>
      </c>
      <c r="D1331" s="49">
        <v>165.61</v>
      </c>
      <c r="E1331" s="50">
        <v>10180</v>
      </c>
      <c r="F1331" s="50">
        <v>5076</v>
      </c>
      <c r="G1331" s="51">
        <v>5104</v>
      </c>
      <c r="H1331" s="52">
        <v>61</v>
      </c>
    </row>
    <row r="1332" spans="2:8">
      <c r="B1332" s="41" t="s">
        <v>1434</v>
      </c>
      <c r="C1332" s="42">
        <v>97199</v>
      </c>
      <c r="D1332" s="43">
        <v>63.57</v>
      </c>
      <c r="E1332" s="44">
        <v>11319</v>
      </c>
      <c r="F1332" s="44">
        <v>5646</v>
      </c>
      <c r="G1332" s="45">
        <v>5673</v>
      </c>
      <c r="H1332" s="46">
        <v>178</v>
      </c>
    </row>
    <row r="1333" spans="2:8">
      <c r="B1333" s="47" t="s">
        <v>1435</v>
      </c>
      <c r="C1333" s="48">
        <v>88416</v>
      </c>
      <c r="D1333" s="49">
        <v>59.96</v>
      </c>
      <c r="E1333" s="50">
        <v>8856</v>
      </c>
      <c r="F1333" s="50">
        <v>4509</v>
      </c>
      <c r="G1333" s="51">
        <v>4347</v>
      </c>
      <c r="H1333" s="52">
        <v>148</v>
      </c>
    </row>
    <row r="1334" spans="2:8">
      <c r="B1334" s="41" t="s">
        <v>1436</v>
      </c>
      <c r="C1334" s="42">
        <v>48607</v>
      </c>
      <c r="D1334" s="43">
        <v>105.63</v>
      </c>
      <c r="E1334" s="44">
        <v>19636</v>
      </c>
      <c r="F1334" s="44">
        <v>9967</v>
      </c>
      <c r="G1334" s="45">
        <v>9669</v>
      </c>
      <c r="H1334" s="46">
        <v>186</v>
      </c>
    </row>
    <row r="1335" spans="2:8">
      <c r="B1335" s="47" t="s">
        <v>1437</v>
      </c>
      <c r="C1335" s="48">
        <v>16248</v>
      </c>
      <c r="D1335" s="49">
        <v>36.119999999999997</v>
      </c>
      <c r="E1335" s="50">
        <v>2166</v>
      </c>
      <c r="F1335" s="50">
        <v>1089</v>
      </c>
      <c r="G1335" s="51">
        <v>1077</v>
      </c>
      <c r="H1335" s="52">
        <v>60</v>
      </c>
    </row>
    <row r="1336" spans="2:8">
      <c r="B1336" s="41" t="s">
        <v>1438</v>
      </c>
      <c r="C1336" s="42">
        <v>39646</v>
      </c>
      <c r="D1336" s="43">
        <v>249.3</v>
      </c>
      <c r="E1336" s="44">
        <v>13701</v>
      </c>
      <c r="F1336" s="44">
        <v>6909</v>
      </c>
      <c r="G1336" s="45">
        <v>6792</v>
      </c>
      <c r="H1336" s="46">
        <v>55</v>
      </c>
    </row>
    <row r="1337" spans="2:8">
      <c r="B1337" s="47" t="s">
        <v>1439</v>
      </c>
      <c r="C1337" s="48">
        <v>9569</v>
      </c>
      <c r="D1337" s="49">
        <v>77.33</v>
      </c>
      <c r="E1337" s="50">
        <v>8002</v>
      </c>
      <c r="F1337" s="50">
        <v>3972</v>
      </c>
      <c r="G1337" s="51">
        <v>4030</v>
      </c>
      <c r="H1337" s="52">
        <v>103</v>
      </c>
    </row>
    <row r="1338" spans="2:8">
      <c r="B1338" s="41" t="s">
        <v>1440</v>
      </c>
      <c r="C1338" s="42">
        <v>59302</v>
      </c>
      <c r="D1338" s="43">
        <v>102.77</v>
      </c>
      <c r="E1338" s="44">
        <v>29326</v>
      </c>
      <c r="F1338" s="44">
        <v>14685</v>
      </c>
      <c r="G1338" s="45">
        <v>14641</v>
      </c>
      <c r="H1338" s="46">
        <v>285</v>
      </c>
    </row>
    <row r="1339" spans="2:8">
      <c r="B1339" s="47" t="s">
        <v>1441</v>
      </c>
      <c r="C1339" s="48">
        <v>9376</v>
      </c>
      <c r="D1339" s="49">
        <v>26.28</v>
      </c>
      <c r="E1339" s="50">
        <v>10957</v>
      </c>
      <c r="F1339" s="50">
        <v>5305</v>
      </c>
      <c r="G1339" s="51">
        <v>5652</v>
      </c>
      <c r="H1339" s="52">
        <v>417</v>
      </c>
    </row>
    <row r="1340" spans="2:8">
      <c r="B1340" s="41" t="s">
        <v>1442</v>
      </c>
      <c r="C1340" s="42">
        <v>8606</v>
      </c>
      <c r="D1340" s="43">
        <v>53.67</v>
      </c>
      <c r="E1340" s="44">
        <v>10285</v>
      </c>
      <c r="F1340" s="44">
        <v>5019</v>
      </c>
      <c r="G1340" s="45">
        <v>5266</v>
      </c>
      <c r="H1340" s="46">
        <v>192</v>
      </c>
    </row>
    <row r="1341" spans="2:8">
      <c r="B1341" s="47" t="s">
        <v>1443</v>
      </c>
      <c r="C1341" s="48">
        <v>45739</v>
      </c>
      <c r="D1341" s="49">
        <v>38.659999999999997</v>
      </c>
      <c r="E1341" s="50">
        <v>31442</v>
      </c>
      <c r="F1341" s="50">
        <v>15451</v>
      </c>
      <c r="G1341" s="51">
        <v>15991</v>
      </c>
      <c r="H1341" s="52">
        <v>813</v>
      </c>
    </row>
    <row r="1342" spans="2:8">
      <c r="B1342" s="41" t="s">
        <v>1444</v>
      </c>
      <c r="C1342" s="42">
        <v>33813</v>
      </c>
      <c r="D1342" s="43">
        <v>32.69</v>
      </c>
      <c r="E1342" s="44">
        <v>17286</v>
      </c>
      <c r="F1342" s="44">
        <v>8461</v>
      </c>
      <c r="G1342" s="45">
        <v>8825</v>
      </c>
      <c r="H1342" s="46">
        <v>529</v>
      </c>
    </row>
    <row r="1343" spans="2:8">
      <c r="B1343" s="47" t="s">
        <v>1445</v>
      </c>
      <c r="C1343" s="48">
        <v>65375</v>
      </c>
      <c r="D1343" s="49">
        <v>59.51</v>
      </c>
      <c r="E1343" s="50">
        <v>11869</v>
      </c>
      <c r="F1343" s="50">
        <v>5795</v>
      </c>
      <c r="G1343" s="51">
        <v>6074</v>
      </c>
      <c r="H1343" s="52">
        <v>199</v>
      </c>
    </row>
    <row r="1344" spans="2:8">
      <c r="B1344" s="41" t="s">
        <v>1446</v>
      </c>
      <c r="C1344" s="42">
        <v>86732</v>
      </c>
      <c r="D1344" s="43">
        <v>34.22</v>
      </c>
      <c r="E1344" s="44">
        <v>5142</v>
      </c>
      <c r="F1344" s="44">
        <v>2564</v>
      </c>
      <c r="G1344" s="45">
        <v>2578</v>
      </c>
      <c r="H1344" s="46">
        <v>150</v>
      </c>
    </row>
    <row r="1345" spans="2:8">
      <c r="B1345" s="47" t="s">
        <v>1447</v>
      </c>
      <c r="C1345" s="48">
        <v>63065</v>
      </c>
      <c r="D1345" s="49">
        <v>44.88</v>
      </c>
      <c r="E1345" s="50">
        <v>128744</v>
      </c>
      <c r="F1345" s="50">
        <v>63699</v>
      </c>
      <c r="G1345" s="51">
        <v>65045</v>
      </c>
      <c r="H1345" s="52">
        <v>2869</v>
      </c>
    </row>
    <row r="1346" spans="2:8">
      <c r="B1346" s="41" t="s">
        <v>1448</v>
      </c>
      <c r="C1346" s="42">
        <v>77652</v>
      </c>
      <c r="D1346" s="43">
        <v>78.37</v>
      </c>
      <c r="E1346" s="44">
        <v>59646</v>
      </c>
      <c r="F1346" s="44">
        <v>29207</v>
      </c>
      <c r="G1346" s="45">
        <v>30439</v>
      </c>
      <c r="H1346" s="46">
        <v>761</v>
      </c>
    </row>
    <row r="1347" spans="2:8">
      <c r="B1347" s="47" t="s">
        <v>1449</v>
      </c>
      <c r="C1347" s="48">
        <v>99885</v>
      </c>
      <c r="D1347" s="49">
        <v>39.79</v>
      </c>
      <c r="E1347" s="50">
        <v>5472</v>
      </c>
      <c r="F1347" s="50">
        <v>2744</v>
      </c>
      <c r="G1347" s="51">
        <v>2728</v>
      </c>
      <c r="H1347" s="52">
        <v>138</v>
      </c>
    </row>
    <row r="1348" spans="2:8">
      <c r="B1348" s="41" t="s">
        <v>1450</v>
      </c>
      <c r="C1348" s="42">
        <v>74613</v>
      </c>
      <c r="D1348" s="43">
        <v>67.790000000000006</v>
      </c>
      <c r="E1348" s="44">
        <v>24374</v>
      </c>
      <c r="F1348" s="44">
        <v>12071</v>
      </c>
      <c r="G1348" s="45">
        <v>12303</v>
      </c>
      <c r="H1348" s="46">
        <v>360</v>
      </c>
    </row>
    <row r="1349" spans="2:8">
      <c r="B1349" s="47" t="s">
        <v>1451</v>
      </c>
      <c r="C1349" s="48">
        <v>9526</v>
      </c>
      <c r="D1349" s="49">
        <v>125.36</v>
      </c>
      <c r="E1349" s="50">
        <v>10991</v>
      </c>
      <c r="F1349" s="50">
        <v>5404</v>
      </c>
      <c r="G1349" s="51">
        <v>5587</v>
      </c>
      <c r="H1349" s="52">
        <v>88</v>
      </c>
    </row>
    <row r="1350" spans="2:8">
      <c r="B1350" s="41" t="s">
        <v>1452</v>
      </c>
      <c r="C1350" s="42">
        <v>82140</v>
      </c>
      <c r="D1350" s="43">
        <v>29.92</v>
      </c>
      <c r="E1350" s="44">
        <v>27741</v>
      </c>
      <c r="F1350" s="44">
        <v>13551</v>
      </c>
      <c r="G1350" s="45">
        <v>14190</v>
      </c>
      <c r="H1350" s="46">
        <v>927</v>
      </c>
    </row>
    <row r="1351" spans="2:8">
      <c r="B1351" s="47" t="s">
        <v>1453</v>
      </c>
      <c r="C1351" s="48">
        <v>26122</v>
      </c>
      <c r="D1351" s="49">
        <v>103.09</v>
      </c>
      <c r="E1351" s="50">
        <v>168210</v>
      </c>
      <c r="F1351" s="50">
        <v>80501</v>
      </c>
      <c r="G1351" s="51">
        <v>87709</v>
      </c>
      <c r="H1351" s="52">
        <v>1632</v>
      </c>
    </row>
    <row r="1352" spans="2:8">
      <c r="B1352" s="41" t="s">
        <v>1454</v>
      </c>
      <c r="C1352" s="42">
        <v>23758</v>
      </c>
      <c r="D1352" s="43">
        <v>39.69</v>
      </c>
      <c r="E1352" s="44">
        <v>9833</v>
      </c>
      <c r="F1352" s="44">
        <v>4770</v>
      </c>
      <c r="G1352" s="45">
        <v>5063</v>
      </c>
      <c r="H1352" s="46">
        <v>248</v>
      </c>
    </row>
    <row r="1353" spans="2:8">
      <c r="B1353" s="47" t="s">
        <v>1455</v>
      </c>
      <c r="C1353" s="48">
        <v>59399</v>
      </c>
      <c r="D1353" s="49">
        <v>52.43</v>
      </c>
      <c r="E1353" s="50">
        <v>12846</v>
      </c>
      <c r="F1353" s="50">
        <v>6271</v>
      </c>
      <c r="G1353" s="51">
        <v>6575</v>
      </c>
      <c r="H1353" s="52">
        <v>245</v>
      </c>
    </row>
    <row r="1354" spans="2:8">
      <c r="B1354" s="41" t="s">
        <v>1456</v>
      </c>
      <c r="C1354" s="42">
        <v>57462</v>
      </c>
      <c r="D1354" s="43">
        <v>85.88</v>
      </c>
      <c r="E1354" s="44">
        <v>24688</v>
      </c>
      <c r="F1354" s="44">
        <v>12066</v>
      </c>
      <c r="G1354" s="45">
        <v>12622</v>
      </c>
      <c r="H1354" s="46">
        <v>287</v>
      </c>
    </row>
    <row r="1355" spans="2:8">
      <c r="B1355" s="47" t="s">
        <v>1457</v>
      </c>
      <c r="C1355" s="48">
        <v>59939</v>
      </c>
      <c r="D1355" s="49">
        <v>118</v>
      </c>
      <c r="E1355" s="50">
        <v>14489</v>
      </c>
      <c r="F1355" s="50">
        <v>7207</v>
      </c>
      <c r="G1355" s="51">
        <v>7282</v>
      </c>
      <c r="H1355" s="52">
        <v>123</v>
      </c>
    </row>
    <row r="1356" spans="2:8">
      <c r="B1356" s="41" t="s">
        <v>1458</v>
      </c>
      <c r="C1356" s="42">
        <v>77728</v>
      </c>
      <c r="D1356" s="43">
        <v>72.98</v>
      </c>
      <c r="E1356" s="44">
        <v>4718</v>
      </c>
      <c r="F1356" s="44">
        <v>2363</v>
      </c>
      <c r="G1356" s="45">
        <v>2355</v>
      </c>
      <c r="H1356" s="46">
        <v>65</v>
      </c>
    </row>
    <row r="1357" spans="2:8">
      <c r="B1357" s="47" t="s">
        <v>1459</v>
      </c>
      <c r="C1357" s="48">
        <v>55276</v>
      </c>
      <c r="D1357" s="49">
        <v>7.1</v>
      </c>
      <c r="E1357" s="50">
        <v>7562</v>
      </c>
      <c r="F1357" s="50">
        <v>3618</v>
      </c>
      <c r="G1357" s="51">
        <v>3944</v>
      </c>
      <c r="H1357" s="52">
        <v>1065</v>
      </c>
    </row>
    <row r="1358" spans="2:8">
      <c r="B1358" s="41" t="s">
        <v>1460</v>
      </c>
      <c r="C1358" s="42">
        <v>6785</v>
      </c>
      <c r="D1358" s="43">
        <v>115.16</v>
      </c>
      <c r="E1358" s="44">
        <v>8344</v>
      </c>
      <c r="F1358" s="44">
        <v>4250</v>
      </c>
      <c r="G1358" s="45">
        <v>4094</v>
      </c>
      <c r="H1358" s="46">
        <v>72</v>
      </c>
    </row>
    <row r="1359" spans="2:8">
      <c r="B1359" s="47" t="s">
        <v>1461</v>
      </c>
      <c r="C1359" s="48">
        <v>16515</v>
      </c>
      <c r="D1359" s="49">
        <v>163.66999999999999</v>
      </c>
      <c r="E1359" s="50">
        <v>44512</v>
      </c>
      <c r="F1359" s="50">
        <v>21727</v>
      </c>
      <c r="G1359" s="51">
        <v>22785</v>
      </c>
      <c r="H1359" s="52">
        <v>272</v>
      </c>
    </row>
    <row r="1360" spans="2:8">
      <c r="B1360" s="41" t="s">
        <v>1462</v>
      </c>
      <c r="C1360" s="42">
        <v>7768</v>
      </c>
      <c r="D1360" s="43">
        <v>7.47</v>
      </c>
      <c r="E1360" s="44">
        <v>1113</v>
      </c>
      <c r="F1360" s="44">
        <v>552</v>
      </c>
      <c r="G1360" s="45">
        <v>561</v>
      </c>
      <c r="H1360" s="46">
        <v>149</v>
      </c>
    </row>
    <row r="1361" spans="2:8">
      <c r="B1361" s="47" t="s">
        <v>1463</v>
      </c>
      <c r="C1361" s="48">
        <v>91737</v>
      </c>
      <c r="D1361" s="49">
        <v>15.16</v>
      </c>
      <c r="E1361" s="50">
        <v>1626</v>
      </c>
      <c r="F1361" s="50">
        <v>831</v>
      </c>
      <c r="G1361" s="51">
        <v>795</v>
      </c>
      <c r="H1361" s="52">
        <v>107</v>
      </c>
    </row>
    <row r="1362" spans="2:8">
      <c r="B1362" s="41" t="s">
        <v>1464</v>
      </c>
      <c r="C1362" s="42">
        <v>63683</v>
      </c>
      <c r="D1362" s="43">
        <v>54.7</v>
      </c>
      <c r="E1362" s="44">
        <v>9001</v>
      </c>
      <c r="F1362" s="44">
        <v>4451</v>
      </c>
      <c r="G1362" s="45">
        <v>4550</v>
      </c>
      <c r="H1362" s="46">
        <v>165</v>
      </c>
    </row>
    <row r="1363" spans="2:8">
      <c r="B1363" s="47" t="s">
        <v>1465</v>
      </c>
      <c r="C1363" s="48">
        <v>1990</v>
      </c>
      <c r="D1363" s="49">
        <v>7.36</v>
      </c>
      <c r="E1363" s="50">
        <v>2067</v>
      </c>
      <c r="F1363" s="50">
        <v>991</v>
      </c>
      <c r="G1363" s="51">
        <v>1076</v>
      </c>
      <c r="H1363" s="52">
        <v>281</v>
      </c>
    </row>
    <row r="1364" spans="2:8">
      <c r="B1364" s="41" t="s">
        <v>1466</v>
      </c>
      <c r="C1364" s="42">
        <v>4758</v>
      </c>
      <c r="D1364" s="43">
        <v>55.44</v>
      </c>
      <c r="E1364" s="44">
        <v>14349</v>
      </c>
      <c r="F1364" s="44">
        <v>7025</v>
      </c>
      <c r="G1364" s="45">
        <v>7324</v>
      </c>
      <c r="H1364" s="46">
        <v>259</v>
      </c>
    </row>
    <row r="1365" spans="2:8">
      <c r="B1365" s="47" t="s">
        <v>1467</v>
      </c>
      <c r="C1365" s="48">
        <v>39387</v>
      </c>
      <c r="D1365" s="49">
        <v>188.92</v>
      </c>
      <c r="E1365" s="50">
        <v>19630</v>
      </c>
      <c r="F1365" s="50">
        <v>9627</v>
      </c>
      <c r="G1365" s="51">
        <v>10003</v>
      </c>
      <c r="H1365" s="52">
        <v>104</v>
      </c>
    </row>
    <row r="1366" spans="2:8">
      <c r="B1366" s="41" t="s">
        <v>1468</v>
      </c>
      <c r="C1366" s="42">
        <v>49074</v>
      </c>
      <c r="D1366" s="43">
        <v>119.8</v>
      </c>
      <c r="E1366" s="44">
        <v>164748</v>
      </c>
      <c r="F1366" s="44">
        <v>79756</v>
      </c>
      <c r="G1366" s="45">
        <v>84992</v>
      </c>
      <c r="H1366" s="46">
        <v>1375</v>
      </c>
    </row>
    <row r="1367" spans="2:8">
      <c r="B1367" s="47" t="s">
        <v>1469</v>
      </c>
      <c r="C1367" s="48">
        <v>39606</v>
      </c>
      <c r="D1367" s="49">
        <v>229.8</v>
      </c>
      <c r="E1367" s="50">
        <v>9782</v>
      </c>
      <c r="F1367" s="50">
        <v>4736</v>
      </c>
      <c r="G1367" s="51">
        <v>5046</v>
      </c>
      <c r="H1367" s="52">
        <v>43</v>
      </c>
    </row>
    <row r="1368" spans="2:8">
      <c r="B1368" s="41" t="s">
        <v>1470</v>
      </c>
      <c r="C1368" s="42">
        <v>74706</v>
      </c>
      <c r="D1368" s="43">
        <v>47.32</v>
      </c>
      <c r="E1368" s="44">
        <v>6507</v>
      </c>
      <c r="F1368" s="44">
        <v>3278</v>
      </c>
      <c r="G1368" s="45">
        <v>3229</v>
      </c>
      <c r="H1368" s="46">
        <v>138</v>
      </c>
    </row>
    <row r="1369" spans="2:8">
      <c r="B1369" s="47" t="s">
        <v>1471</v>
      </c>
      <c r="C1369" s="48">
        <v>6721</v>
      </c>
      <c r="D1369" s="49">
        <v>27.61</v>
      </c>
      <c r="E1369" s="50">
        <v>2427</v>
      </c>
      <c r="F1369" s="50">
        <v>1250</v>
      </c>
      <c r="G1369" s="51">
        <v>1177</v>
      </c>
      <c r="H1369" s="52">
        <v>88</v>
      </c>
    </row>
    <row r="1370" spans="2:8">
      <c r="B1370" s="41" t="s">
        <v>1472</v>
      </c>
      <c r="C1370" s="42">
        <v>94486</v>
      </c>
      <c r="D1370" s="43">
        <v>111.17</v>
      </c>
      <c r="E1370" s="44">
        <v>11798</v>
      </c>
      <c r="F1370" s="44">
        <v>5830</v>
      </c>
      <c r="G1370" s="45">
        <v>5968</v>
      </c>
      <c r="H1370" s="46">
        <v>106</v>
      </c>
    </row>
    <row r="1371" spans="2:8">
      <c r="B1371" s="47" t="s">
        <v>1473</v>
      </c>
      <c r="C1371" s="48">
        <v>27711</v>
      </c>
      <c r="D1371" s="49">
        <v>147.16999999999999</v>
      </c>
      <c r="E1371" s="50">
        <v>30300</v>
      </c>
      <c r="F1371" s="50">
        <v>14810</v>
      </c>
      <c r="G1371" s="51">
        <v>15490</v>
      </c>
      <c r="H1371" s="52">
        <v>206</v>
      </c>
    </row>
    <row r="1372" spans="2:8">
      <c r="B1372" s="41" t="s">
        <v>1474</v>
      </c>
      <c r="C1372" s="42">
        <v>37520</v>
      </c>
      <c r="D1372" s="43">
        <v>102.54</v>
      </c>
      <c r="E1372" s="44">
        <v>21731</v>
      </c>
      <c r="F1372" s="44">
        <v>10757</v>
      </c>
      <c r="G1372" s="45">
        <v>10974</v>
      </c>
      <c r="H1372" s="46">
        <v>212</v>
      </c>
    </row>
    <row r="1373" spans="2:8">
      <c r="B1373" s="47" t="s">
        <v>1475</v>
      </c>
      <c r="C1373" s="48">
        <v>38835</v>
      </c>
      <c r="D1373" s="49">
        <v>212.91</v>
      </c>
      <c r="E1373" s="50">
        <v>11103</v>
      </c>
      <c r="F1373" s="50">
        <v>5608</v>
      </c>
      <c r="G1373" s="51">
        <v>5495</v>
      </c>
      <c r="H1373" s="52">
        <v>52</v>
      </c>
    </row>
    <row r="1374" spans="2:8">
      <c r="B1374" s="41" t="s">
        <v>1476</v>
      </c>
      <c r="C1374" s="42">
        <v>73760</v>
      </c>
      <c r="D1374" s="43">
        <v>22.81</v>
      </c>
      <c r="E1374" s="44">
        <v>39321</v>
      </c>
      <c r="F1374" s="44">
        <v>19468</v>
      </c>
      <c r="G1374" s="45">
        <v>19853</v>
      </c>
      <c r="H1374" s="46">
        <v>1724</v>
      </c>
    </row>
    <row r="1375" spans="2:8">
      <c r="B1375" s="47" t="s">
        <v>1477</v>
      </c>
      <c r="C1375" s="48">
        <v>97642</v>
      </c>
      <c r="D1375" s="49">
        <v>40.85</v>
      </c>
      <c r="E1375" s="50">
        <v>3319</v>
      </c>
      <c r="F1375" s="50">
        <v>1643</v>
      </c>
      <c r="G1375" s="51">
        <v>1676</v>
      </c>
      <c r="H1375" s="52">
        <v>81</v>
      </c>
    </row>
    <row r="1376" spans="2:8">
      <c r="B1376" s="41" t="s">
        <v>1478</v>
      </c>
      <c r="C1376" s="42">
        <v>67574</v>
      </c>
      <c r="D1376" s="43">
        <v>18.63</v>
      </c>
      <c r="E1376" s="44">
        <v>9402</v>
      </c>
      <c r="F1376" s="44">
        <v>4662</v>
      </c>
      <c r="G1376" s="45">
        <v>4740</v>
      </c>
      <c r="H1376" s="46">
        <v>505</v>
      </c>
    </row>
    <row r="1377" spans="2:8">
      <c r="B1377" s="47" t="s">
        <v>1479</v>
      </c>
      <c r="C1377" s="48">
        <v>76684</v>
      </c>
      <c r="D1377" s="49">
        <v>53.28</v>
      </c>
      <c r="E1377" s="50">
        <v>13015</v>
      </c>
      <c r="F1377" s="50">
        <v>6645</v>
      </c>
      <c r="G1377" s="51">
        <v>6370</v>
      </c>
      <c r="H1377" s="52">
        <v>244</v>
      </c>
    </row>
    <row r="1378" spans="2:8">
      <c r="B1378" s="41" t="s">
        <v>1480</v>
      </c>
      <c r="C1378" s="42">
        <v>2899</v>
      </c>
      <c r="D1378" s="43">
        <v>23.48</v>
      </c>
      <c r="E1378" s="44">
        <v>2257</v>
      </c>
      <c r="F1378" s="44">
        <v>1120</v>
      </c>
      <c r="G1378" s="45">
        <v>1137</v>
      </c>
      <c r="H1378" s="46">
        <v>96</v>
      </c>
    </row>
    <row r="1379" spans="2:8">
      <c r="B1379" s="47" t="s">
        <v>1481</v>
      </c>
      <c r="C1379" s="48">
        <v>67697</v>
      </c>
      <c r="D1379" s="49">
        <v>32.11</v>
      </c>
      <c r="E1379" s="50">
        <v>5389</v>
      </c>
      <c r="F1379" s="50">
        <v>2616</v>
      </c>
      <c r="G1379" s="51">
        <v>2773</v>
      </c>
      <c r="H1379" s="52">
        <v>168</v>
      </c>
    </row>
    <row r="1380" spans="2:8">
      <c r="B1380" s="41" t="s">
        <v>1482</v>
      </c>
      <c r="C1380" s="42">
        <v>21762</v>
      </c>
      <c r="D1380" s="43">
        <v>33.549999999999997</v>
      </c>
      <c r="E1380" s="44">
        <v>7238</v>
      </c>
      <c r="F1380" s="44">
        <v>3465</v>
      </c>
      <c r="G1380" s="45">
        <v>3773</v>
      </c>
      <c r="H1380" s="46">
        <v>216</v>
      </c>
    </row>
    <row r="1381" spans="2:8">
      <c r="B1381" s="47" t="s">
        <v>1483</v>
      </c>
      <c r="C1381" s="48">
        <v>66564</v>
      </c>
      <c r="D1381" s="49">
        <v>45.56</v>
      </c>
      <c r="E1381" s="50">
        <v>14358</v>
      </c>
      <c r="F1381" s="50">
        <v>7130</v>
      </c>
      <c r="G1381" s="51">
        <v>7228</v>
      </c>
      <c r="H1381" s="52">
        <v>315</v>
      </c>
    </row>
    <row r="1382" spans="2:8">
      <c r="B1382" s="41" t="s">
        <v>1484</v>
      </c>
      <c r="C1382" s="42">
        <v>51491</v>
      </c>
      <c r="D1382" s="43">
        <v>68.88</v>
      </c>
      <c r="E1382" s="44">
        <v>27040</v>
      </c>
      <c r="F1382" s="44">
        <v>13331</v>
      </c>
      <c r="G1382" s="45">
        <v>13709</v>
      </c>
      <c r="H1382" s="46">
        <v>393</v>
      </c>
    </row>
    <row r="1383" spans="2:8">
      <c r="B1383" s="47" t="s">
        <v>1485</v>
      </c>
      <c r="C1383" s="48">
        <v>73277</v>
      </c>
      <c r="D1383" s="49">
        <v>9.6999999999999993</v>
      </c>
      <c r="E1383" s="50">
        <v>3392</v>
      </c>
      <c r="F1383" s="50">
        <v>1712</v>
      </c>
      <c r="G1383" s="51">
        <v>1680</v>
      </c>
      <c r="H1383" s="52">
        <v>350</v>
      </c>
    </row>
    <row r="1384" spans="2:8">
      <c r="B1384" s="41" t="s">
        <v>1486</v>
      </c>
      <c r="C1384" s="42">
        <v>33098</v>
      </c>
      <c r="D1384" s="43">
        <v>179.59</v>
      </c>
      <c r="E1384" s="44">
        <v>150580</v>
      </c>
      <c r="F1384" s="44">
        <v>74978</v>
      </c>
      <c r="G1384" s="45">
        <v>75602</v>
      </c>
      <c r="H1384" s="46">
        <v>838</v>
      </c>
    </row>
    <row r="1385" spans="2:8">
      <c r="B1385" s="47" t="s">
        <v>1487</v>
      </c>
      <c r="C1385" s="48">
        <v>26871</v>
      </c>
      <c r="D1385" s="49">
        <v>118.44</v>
      </c>
      <c r="E1385" s="50">
        <v>37579</v>
      </c>
      <c r="F1385" s="50">
        <v>19369</v>
      </c>
      <c r="G1385" s="51">
        <v>18210</v>
      </c>
      <c r="H1385" s="52">
        <v>317</v>
      </c>
    </row>
    <row r="1386" spans="2:8">
      <c r="B1386" s="41" t="s">
        <v>1488</v>
      </c>
      <c r="C1386" s="42">
        <v>91788</v>
      </c>
      <c r="D1386" s="43">
        <v>64.319999999999993</v>
      </c>
      <c r="E1386" s="44">
        <v>4023</v>
      </c>
      <c r="F1386" s="44">
        <v>2031</v>
      </c>
      <c r="G1386" s="45">
        <v>1992</v>
      </c>
      <c r="H1386" s="46">
        <v>63</v>
      </c>
    </row>
    <row r="1387" spans="2:8">
      <c r="B1387" s="47" t="s">
        <v>1489</v>
      </c>
      <c r="C1387" s="48">
        <v>19370</v>
      </c>
      <c r="D1387" s="49">
        <v>124.81</v>
      </c>
      <c r="E1387" s="50">
        <v>18037</v>
      </c>
      <c r="F1387" s="50">
        <v>8718</v>
      </c>
      <c r="G1387" s="51">
        <v>9319</v>
      </c>
      <c r="H1387" s="52">
        <v>145</v>
      </c>
    </row>
    <row r="1388" spans="2:8">
      <c r="B1388" s="41" t="s">
        <v>1490</v>
      </c>
      <c r="C1388" s="42">
        <v>92331</v>
      </c>
      <c r="D1388" s="43">
        <v>57.32</v>
      </c>
      <c r="E1388" s="44">
        <v>7213</v>
      </c>
      <c r="F1388" s="44">
        <v>3675</v>
      </c>
      <c r="G1388" s="45">
        <v>3538</v>
      </c>
      <c r="H1388" s="46">
        <v>126</v>
      </c>
    </row>
    <row r="1389" spans="2:8">
      <c r="B1389" s="47" t="s">
        <v>1491</v>
      </c>
      <c r="C1389" s="48">
        <v>17309</v>
      </c>
      <c r="D1389" s="49">
        <v>55.21</v>
      </c>
      <c r="E1389" s="50">
        <v>10213</v>
      </c>
      <c r="F1389" s="50">
        <v>4833</v>
      </c>
      <c r="G1389" s="51">
        <v>5380</v>
      </c>
      <c r="H1389" s="52">
        <v>185</v>
      </c>
    </row>
    <row r="1390" spans="2:8">
      <c r="B1390" s="41" t="s">
        <v>1492</v>
      </c>
      <c r="C1390" s="42">
        <v>94030</v>
      </c>
      <c r="D1390" s="43">
        <v>69.56</v>
      </c>
      <c r="E1390" s="44">
        <v>52469</v>
      </c>
      <c r="F1390" s="44">
        <v>25344</v>
      </c>
      <c r="G1390" s="45">
        <v>27125</v>
      </c>
      <c r="H1390" s="46">
        <v>754</v>
      </c>
    </row>
    <row r="1391" spans="2:8">
      <c r="B1391" s="47" t="s">
        <v>1493</v>
      </c>
      <c r="C1391" s="48">
        <v>30982</v>
      </c>
      <c r="D1391" s="49">
        <v>67.13</v>
      </c>
      <c r="E1391" s="50">
        <v>14636</v>
      </c>
      <c r="F1391" s="50">
        <v>7101</v>
      </c>
      <c r="G1391" s="51">
        <v>7535</v>
      </c>
      <c r="H1391" s="52">
        <v>218</v>
      </c>
    </row>
    <row r="1392" spans="2:8">
      <c r="B1392" s="41" t="s">
        <v>1494</v>
      </c>
      <c r="C1392" s="42">
        <v>7952</v>
      </c>
      <c r="D1392" s="43">
        <v>64.13</v>
      </c>
      <c r="E1392" s="44">
        <v>4945</v>
      </c>
      <c r="F1392" s="44">
        <v>2444</v>
      </c>
      <c r="G1392" s="45">
        <v>2501</v>
      </c>
      <c r="H1392" s="46">
        <v>77</v>
      </c>
    </row>
    <row r="1393" spans="2:8">
      <c r="B1393" s="47" t="s">
        <v>1495</v>
      </c>
      <c r="C1393" s="48">
        <v>4523</v>
      </c>
      <c r="D1393" s="49">
        <v>48.8</v>
      </c>
      <c r="E1393" s="50">
        <v>6288</v>
      </c>
      <c r="F1393" s="50">
        <v>3068</v>
      </c>
      <c r="G1393" s="51">
        <v>3220</v>
      </c>
      <c r="H1393" s="52">
        <v>129</v>
      </c>
    </row>
    <row r="1394" spans="2:8">
      <c r="B1394" s="41" t="s">
        <v>1496</v>
      </c>
      <c r="C1394" s="42">
        <v>91257</v>
      </c>
      <c r="D1394" s="43">
        <v>99.98</v>
      </c>
      <c r="E1394" s="44">
        <v>13244</v>
      </c>
      <c r="F1394" s="44">
        <v>6477</v>
      </c>
      <c r="G1394" s="45">
        <v>6767</v>
      </c>
      <c r="H1394" s="46">
        <v>132</v>
      </c>
    </row>
    <row r="1395" spans="2:8">
      <c r="B1395" s="47" t="s">
        <v>1497</v>
      </c>
      <c r="C1395" s="48">
        <v>31224</v>
      </c>
      <c r="D1395" s="49">
        <v>119.84</v>
      </c>
      <c r="E1395" s="50">
        <v>49952</v>
      </c>
      <c r="F1395" s="50">
        <v>24655</v>
      </c>
      <c r="G1395" s="51">
        <v>25297</v>
      </c>
      <c r="H1395" s="52">
        <v>417</v>
      </c>
    </row>
    <row r="1396" spans="2:8">
      <c r="B1396" s="41" t="s">
        <v>1498</v>
      </c>
      <c r="C1396" s="42">
        <v>3185</v>
      </c>
      <c r="D1396" s="43">
        <v>13.49</v>
      </c>
      <c r="E1396" s="44">
        <v>4383</v>
      </c>
      <c r="F1396" s="44">
        <v>2165</v>
      </c>
      <c r="G1396" s="45">
        <v>2218</v>
      </c>
      <c r="H1396" s="46">
        <v>325</v>
      </c>
    </row>
    <row r="1397" spans="2:8">
      <c r="B1397" s="47" t="s">
        <v>1499</v>
      </c>
      <c r="C1397" s="48">
        <v>9322</v>
      </c>
      <c r="D1397" s="49">
        <v>63.37</v>
      </c>
      <c r="E1397" s="50">
        <v>8780</v>
      </c>
      <c r="F1397" s="50">
        <v>4330</v>
      </c>
      <c r="G1397" s="51">
        <v>4450</v>
      </c>
      <c r="H1397" s="52">
        <v>139</v>
      </c>
    </row>
    <row r="1398" spans="2:8">
      <c r="B1398" s="41" t="s">
        <v>1500</v>
      </c>
      <c r="C1398" s="42">
        <v>17328</v>
      </c>
      <c r="D1398" s="43">
        <v>78.87</v>
      </c>
      <c r="E1398" s="44">
        <v>1785</v>
      </c>
      <c r="F1398" s="44">
        <v>903</v>
      </c>
      <c r="G1398" s="45">
        <v>882</v>
      </c>
      <c r="H1398" s="46">
        <v>23</v>
      </c>
    </row>
    <row r="1399" spans="2:8">
      <c r="B1399" s="47" t="s">
        <v>1501</v>
      </c>
      <c r="C1399" s="48">
        <v>82377</v>
      </c>
      <c r="D1399" s="49">
        <v>25.73</v>
      </c>
      <c r="E1399" s="50">
        <v>16586</v>
      </c>
      <c r="F1399" s="50">
        <v>8151</v>
      </c>
      <c r="G1399" s="51">
        <v>8435</v>
      </c>
      <c r="H1399" s="52">
        <v>645</v>
      </c>
    </row>
    <row r="1400" spans="2:8">
      <c r="B1400" s="41" t="s">
        <v>1502</v>
      </c>
      <c r="C1400" s="42">
        <v>17217</v>
      </c>
      <c r="D1400" s="43">
        <v>115.56</v>
      </c>
      <c r="E1400" s="44">
        <v>4159</v>
      </c>
      <c r="F1400" s="44">
        <v>2065</v>
      </c>
      <c r="G1400" s="45">
        <v>2094</v>
      </c>
      <c r="H1400" s="46">
        <v>36</v>
      </c>
    </row>
    <row r="1401" spans="2:8">
      <c r="B1401" s="47" t="s">
        <v>1503</v>
      </c>
      <c r="C1401" s="48">
        <v>19348</v>
      </c>
      <c r="D1401" s="49">
        <v>138.69999999999999</v>
      </c>
      <c r="E1401" s="50">
        <v>12141</v>
      </c>
      <c r="F1401" s="50">
        <v>5991</v>
      </c>
      <c r="G1401" s="51">
        <v>6150</v>
      </c>
      <c r="H1401" s="52">
        <v>88</v>
      </c>
    </row>
    <row r="1402" spans="2:8">
      <c r="B1402" s="41" t="s">
        <v>1504</v>
      </c>
      <c r="C1402" s="42">
        <v>32469</v>
      </c>
      <c r="D1402" s="43">
        <v>211.94</v>
      </c>
      <c r="E1402" s="44">
        <v>25168</v>
      </c>
      <c r="F1402" s="44">
        <v>12638</v>
      </c>
      <c r="G1402" s="45">
        <v>12530</v>
      </c>
      <c r="H1402" s="46">
        <v>119</v>
      </c>
    </row>
    <row r="1403" spans="2:8">
      <c r="B1403" s="47" t="s">
        <v>1505</v>
      </c>
      <c r="C1403" s="48">
        <v>85276</v>
      </c>
      <c r="D1403" s="49">
        <v>92.63</v>
      </c>
      <c r="E1403" s="50">
        <v>25917</v>
      </c>
      <c r="F1403" s="50">
        <v>12911</v>
      </c>
      <c r="G1403" s="51">
        <v>13006</v>
      </c>
      <c r="H1403" s="52">
        <v>280</v>
      </c>
    </row>
    <row r="1404" spans="2:8">
      <c r="B1404" s="41" t="s">
        <v>1506</v>
      </c>
      <c r="C1404" s="42">
        <v>84347</v>
      </c>
      <c r="D1404" s="43">
        <v>52.35</v>
      </c>
      <c r="E1404" s="44">
        <v>12677</v>
      </c>
      <c r="F1404" s="44">
        <v>6185</v>
      </c>
      <c r="G1404" s="45">
        <v>6492</v>
      </c>
      <c r="H1404" s="46">
        <v>242</v>
      </c>
    </row>
    <row r="1405" spans="2:8">
      <c r="B1405" s="47" t="s">
        <v>1507</v>
      </c>
      <c r="C1405" s="48">
        <v>75175</v>
      </c>
      <c r="D1405" s="49">
        <v>97.99</v>
      </c>
      <c r="E1405" s="50">
        <v>125542</v>
      </c>
      <c r="F1405" s="50">
        <v>61699</v>
      </c>
      <c r="G1405" s="51">
        <v>63843</v>
      </c>
      <c r="H1405" s="52">
        <v>1281</v>
      </c>
    </row>
    <row r="1406" spans="2:8">
      <c r="B1406" s="41" t="s">
        <v>1508</v>
      </c>
      <c r="C1406" s="42">
        <v>92536</v>
      </c>
      <c r="D1406" s="43">
        <v>51.46</v>
      </c>
      <c r="E1406" s="44">
        <v>5349</v>
      </c>
      <c r="F1406" s="44">
        <v>2660</v>
      </c>
      <c r="G1406" s="45">
        <v>2689</v>
      </c>
      <c r="H1406" s="46">
        <v>104</v>
      </c>
    </row>
    <row r="1407" spans="2:8">
      <c r="B1407" s="47" t="s">
        <v>1509</v>
      </c>
      <c r="C1407" s="48">
        <v>88630</v>
      </c>
      <c r="D1407" s="49">
        <v>90.5</v>
      </c>
      <c r="E1407" s="50">
        <v>13437</v>
      </c>
      <c r="F1407" s="50">
        <v>6671</v>
      </c>
      <c r="G1407" s="51">
        <v>6766</v>
      </c>
      <c r="H1407" s="52">
        <v>148</v>
      </c>
    </row>
    <row r="1408" spans="2:8">
      <c r="B1408" s="41" t="s">
        <v>1510</v>
      </c>
      <c r="C1408" s="42">
        <v>72793</v>
      </c>
      <c r="D1408" s="43">
        <v>30.14</v>
      </c>
      <c r="E1408" s="44">
        <v>18654</v>
      </c>
      <c r="F1408" s="44">
        <v>9059</v>
      </c>
      <c r="G1408" s="45">
        <v>9595</v>
      </c>
      <c r="H1408" s="46">
        <v>619</v>
      </c>
    </row>
    <row r="1409" spans="2:8">
      <c r="B1409" s="47" t="s">
        <v>1511</v>
      </c>
      <c r="C1409" s="48">
        <v>64319</v>
      </c>
      <c r="D1409" s="49">
        <v>42.54</v>
      </c>
      <c r="E1409" s="50">
        <v>25151</v>
      </c>
      <c r="F1409" s="50">
        <v>12389</v>
      </c>
      <c r="G1409" s="51">
        <v>12762</v>
      </c>
      <c r="H1409" s="52">
        <v>591</v>
      </c>
    </row>
    <row r="1410" spans="2:8">
      <c r="B1410" s="41" t="s">
        <v>1512</v>
      </c>
      <c r="C1410" s="42">
        <v>76661</v>
      </c>
      <c r="D1410" s="43">
        <v>50.54</v>
      </c>
      <c r="E1410" s="44">
        <v>13615</v>
      </c>
      <c r="F1410" s="44">
        <v>6975</v>
      </c>
      <c r="G1410" s="45">
        <v>6640</v>
      </c>
      <c r="H1410" s="46">
        <v>269</v>
      </c>
    </row>
    <row r="1411" spans="2:8">
      <c r="B1411" s="47" t="s">
        <v>1513</v>
      </c>
      <c r="C1411" s="48">
        <v>25421</v>
      </c>
      <c r="D1411" s="49">
        <v>21.54</v>
      </c>
      <c r="E1411" s="50">
        <v>43280</v>
      </c>
      <c r="F1411" s="50">
        <v>21153</v>
      </c>
      <c r="G1411" s="51">
        <v>22127</v>
      </c>
      <c r="H1411" s="52">
        <v>2009</v>
      </c>
    </row>
    <row r="1412" spans="2:8">
      <c r="B1412" s="41" t="s">
        <v>1514</v>
      </c>
      <c r="C1412" s="42">
        <v>66953</v>
      </c>
      <c r="D1412" s="43">
        <v>61.36</v>
      </c>
      <c r="E1412" s="44">
        <v>40403</v>
      </c>
      <c r="F1412" s="44">
        <v>19780</v>
      </c>
      <c r="G1412" s="45">
        <v>20623</v>
      </c>
      <c r="H1412" s="46">
        <v>658</v>
      </c>
    </row>
    <row r="1413" spans="2:8">
      <c r="B1413" s="47" t="s">
        <v>1515</v>
      </c>
      <c r="C1413" s="48">
        <v>1796</v>
      </c>
      <c r="D1413" s="49">
        <v>53.06</v>
      </c>
      <c r="E1413" s="50">
        <v>38320</v>
      </c>
      <c r="F1413" s="50">
        <v>18694</v>
      </c>
      <c r="G1413" s="51">
        <v>19626</v>
      </c>
      <c r="H1413" s="52">
        <v>722</v>
      </c>
    </row>
    <row r="1414" spans="2:8">
      <c r="B1414" s="41" t="s">
        <v>1516</v>
      </c>
      <c r="C1414" s="42">
        <v>94447</v>
      </c>
      <c r="D1414" s="43">
        <v>35.9</v>
      </c>
      <c r="E1414" s="44">
        <v>13043</v>
      </c>
      <c r="F1414" s="44">
        <v>6537</v>
      </c>
      <c r="G1414" s="45">
        <v>6506</v>
      </c>
      <c r="H1414" s="46">
        <v>363</v>
      </c>
    </row>
    <row r="1415" spans="2:8">
      <c r="B1415" s="47" t="s">
        <v>1517</v>
      </c>
      <c r="C1415" s="48">
        <v>19395</v>
      </c>
      <c r="D1415" s="49">
        <v>116.27</v>
      </c>
      <c r="E1415" s="50">
        <v>6037</v>
      </c>
      <c r="F1415" s="50">
        <v>2959</v>
      </c>
      <c r="G1415" s="51">
        <v>3078</v>
      </c>
      <c r="H1415" s="52">
        <v>52</v>
      </c>
    </row>
    <row r="1416" spans="2:8">
      <c r="B1416" s="41" t="s">
        <v>1518</v>
      </c>
      <c r="C1416" s="42">
        <v>99338</v>
      </c>
      <c r="D1416" s="43">
        <v>18.190000000000001</v>
      </c>
      <c r="E1416" s="44">
        <v>1779</v>
      </c>
      <c r="F1416" s="44">
        <v>878</v>
      </c>
      <c r="G1416" s="45">
        <v>901</v>
      </c>
      <c r="H1416" s="46">
        <v>98</v>
      </c>
    </row>
    <row r="1417" spans="2:8">
      <c r="B1417" s="47" t="s">
        <v>1519</v>
      </c>
      <c r="C1417" s="48">
        <v>8523</v>
      </c>
      <c r="D1417" s="49">
        <v>102.11</v>
      </c>
      <c r="E1417" s="50">
        <v>64931</v>
      </c>
      <c r="F1417" s="50">
        <v>31647</v>
      </c>
      <c r="G1417" s="51">
        <v>33284</v>
      </c>
      <c r="H1417" s="52">
        <v>636</v>
      </c>
    </row>
    <row r="1418" spans="2:8">
      <c r="B1418" s="41" t="s">
        <v>1520</v>
      </c>
      <c r="C1418" s="42">
        <v>58840</v>
      </c>
      <c r="D1418" s="43">
        <v>96.75</v>
      </c>
      <c r="E1418" s="44">
        <v>25318</v>
      </c>
      <c r="F1418" s="44">
        <v>12625</v>
      </c>
      <c r="G1418" s="45">
        <v>12693</v>
      </c>
      <c r="H1418" s="46">
        <v>262</v>
      </c>
    </row>
    <row r="1419" spans="2:8">
      <c r="B1419" s="47" t="s">
        <v>1521</v>
      </c>
      <c r="C1419" s="48">
        <v>92714</v>
      </c>
      <c r="D1419" s="49">
        <v>42.4</v>
      </c>
      <c r="E1419" s="50">
        <v>2367</v>
      </c>
      <c r="F1419" s="50">
        <v>1182</v>
      </c>
      <c r="G1419" s="51">
        <v>1185</v>
      </c>
      <c r="H1419" s="52">
        <v>56</v>
      </c>
    </row>
    <row r="1420" spans="2:8">
      <c r="B1420" s="41" t="s">
        <v>1522</v>
      </c>
      <c r="C1420" s="42">
        <v>73207</v>
      </c>
      <c r="D1420" s="43">
        <v>10.64</v>
      </c>
      <c r="E1420" s="44">
        <v>14433</v>
      </c>
      <c r="F1420" s="44">
        <v>7187</v>
      </c>
      <c r="G1420" s="45">
        <v>7246</v>
      </c>
      <c r="H1420" s="46">
        <v>1356</v>
      </c>
    </row>
    <row r="1421" spans="2:8">
      <c r="B1421" s="47" t="s">
        <v>1523</v>
      </c>
      <c r="C1421" s="48">
        <v>24306</v>
      </c>
      <c r="D1421" s="49">
        <v>36.76</v>
      </c>
      <c r="E1421" s="50">
        <v>8914</v>
      </c>
      <c r="F1421" s="50">
        <v>4265</v>
      </c>
      <c r="G1421" s="51">
        <v>4649</v>
      </c>
      <c r="H1421" s="52">
        <v>242</v>
      </c>
    </row>
    <row r="1422" spans="2:8">
      <c r="B1422" s="41" t="s">
        <v>1524</v>
      </c>
      <c r="C1422" s="42">
        <v>9514</v>
      </c>
      <c r="D1422" s="43">
        <v>83.43</v>
      </c>
      <c r="E1422" s="44">
        <v>7634</v>
      </c>
      <c r="F1422" s="44">
        <v>3803</v>
      </c>
      <c r="G1422" s="45">
        <v>3831</v>
      </c>
      <c r="H1422" s="46">
        <v>92</v>
      </c>
    </row>
    <row r="1423" spans="2:8">
      <c r="B1423" s="47" t="s">
        <v>1525</v>
      </c>
      <c r="C1423" s="48">
        <v>94060</v>
      </c>
      <c r="D1423" s="49">
        <v>68.86</v>
      </c>
      <c r="E1423" s="50">
        <v>15967</v>
      </c>
      <c r="F1423" s="50">
        <v>7799</v>
      </c>
      <c r="G1423" s="51">
        <v>8168</v>
      </c>
      <c r="H1423" s="52">
        <v>232</v>
      </c>
    </row>
    <row r="1424" spans="2:8">
      <c r="B1424" s="41" t="s">
        <v>1526</v>
      </c>
      <c r="C1424" s="42">
        <v>35415</v>
      </c>
      <c r="D1424" s="43">
        <v>38</v>
      </c>
      <c r="E1424" s="44">
        <v>18143</v>
      </c>
      <c r="F1424" s="44">
        <v>8925</v>
      </c>
      <c r="G1424" s="45">
        <v>9218</v>
      </c>
      <c r="H1424" s="46">
        <v>477</v>
      </c>
    </row>
    <row r="1425" spans="2:8">
      <c r="B1425" s="47" t="s">
        <v>1527</v>
      </c>
      <c r="C1425" s="48">
        <v>56751</v>
      </c>
      <c r="D1425" s="49">
        <v>28.68</v>
      </c>
      <c r="E1425" s="50">
        <v>6821</v>
      </c>
      <c r="F1425" s="50">
        <v>3423</v>
      </c>
      <c r="G1425" s="51">
        <v>3398</v>
      </c>
      <c r="H1425" s="52">
        <v>238</v>
      </c>
    </row>
    <row r="1426" spans="2:8">
      <c r="B1426" s="41" t="s">
        <v>1528</v>
      </c>
      <c r="C1426" s="42">
        <v>32457</v>
      </c>
      <c r="D1426" s="43">
        <v>105.22</v>
      </c>
      <c r="E1426" s="44">
        <v>35671</v>
      </c>
      <c r="F1426" s="44">
        <v>17715</v>
      </c>
      <c r="G1426" s="45">
        <v>17956</v>
      </c>
      <c r="H1426" s="46">
        <v>339</v>
      </c>
    </row>
    <row r="1427" spans="2:8">
      <c r="B1427" s="47" t="s">
        <v>1529</v>
      </c>
      <c r="C1427" s="48">
        <v>7381</v>
      </c>
      <c r="D1427" s="49">
        <v>24.43</v>
      </c>
      <c r="E1427" s="50">
        <v>11924</v>
      </c>
      <c r="F1427" s="50">
        <v>5748</v>
      </c>
      <c r="G1427" s="51">
        <v>6176</v>
      </c>
      <c r="H1427" s="52">
        <v>488</v>
      </c>
    </row>
    <row r="1428" spans="2:8">
      <c r="B1428" s="41" t="s">
        <v>1530</v>
      </c>
      <c r="C1428" s="42">
        <v>14469</v>
      </c>
      <c r="D1428" s="43">
        <v>188.25</v>
      </c>
      <c r="E1428" s="44">
        <v>178089</v>
      </c>
      <c r="F1428" s="44">
        <v>86179</v>
      </c>
      <c r="G1428" s="45">
        <v>91910</v>
      </c>
      <c r="H1428" s="46">
        <v>946</v>
      </c>
    </row>
    <row r="1429" spans="2:8">
      <c r="B1429" s="47" t="s">
        <v>1531</v>
      </c>
      <c r="C1429" s="48">
        <v>91278</v>
      </c>
      <c r="D1429" s="49">
        <v>73.3</v>
      </c>
      <c r="E1429" s="50">
        <v>5226</v>
      </c>
      <c r="F1429" s="50">
        <v>2634</v>
      </c>
      <c r="G1429" s="51">
        <v>2592</v>
      </c>
      <c r="H1429" s="52">
        <v>71</v>
      </c>
    </row>
    <row r="1430" spans="2:8">
      <c r="B1430" s="41" t="s">
        <v>1532</v>
      </c>
      <c r="C1430" s="42">
        <v>24211</v>
      </c>
      <c r="D1430" s="43">
        <v>14.4</v>
      </c>
      <c r="E1430" s="44">
        <v>15958</v>
      </c>
      <c r="F1430" s="44">
        <v>7601</v>
      </c>
      <c r="G1430" s="45">
        <v>8357</v>
      </c>
      <c r="H1430" s="46">
        <v>1108</v>
      </c>
    </row>
    <row r="1431" spans="2:8">
      <c r="B1431" s="47" t="s">
        <v>1533</v>
      </c>
      <c r="C1431" s="48">
        <v>14727</v>
      </c>
      <c r="D1431" s="49">
        <v>46.27</v>
      </c>
      <c r="E1431" s="50">
        <v>8453</v>
      </c>
      <c r="F1431" s="50">
        <v>4093</v>
      </c>
      <c r="G1431" s="51">
        <v>4360</v>
      </c>
      <c r="H1431" s="52">
        <v>183</v>
      </c>
    </row>
    <row r="1432" spans="2:8">
      <c r="B1432" s="41" t="s">
        <v>1534</v>
      </c>
      <c r="C1432" s="42">
        <v>17291</v>
      </c>
      <c r="D1432" s="43">
        <v>142.96</v>
      </c>
      <c r="E1432" s="44">
        <v>19024</v>
      </c>
      <c r="F1432" s="44">
        <v>9147</v>
      </c>
      <c r="G1432" s="45">
        <v>9877</v>
      </c>
      <c r="H1432" s="46">
        <v>133</v>
      </c>
    </row>
    <row r="1433" spans="2:8">
      <c r="B1433" s="47" t="s">
        <v>1535</v>
      </c>
      <c r="C1433" s="48">
        <v>92690</v>
      </c>
      <c r="D1433" s="49">
        <v>66.34</v>
      </c>
      <c r="E1433" s="50">
        <v>4349</v>
      </c>
      <c r="F1433" s="50">
        <v>2128</v>
      </c>
      <c r="G1433" s="51">
        <v>2221</v>
      </c>
      <c r="H1433" s="52">
        <v>66</v>
      </c>
    </row>
    <row r="1434" spans="2:8">
      <c r="B1434" s="41" t="s">
        <v>1536</v>
      </c>
      <c r="C1434" s="42">
        <v>32361</v>
      </c>
      <c r="D1434" s="43">
        <v>68.760000000000005</v>
      </c>
      <c r="E1434" s="44">
        <v>12289</v>
      </c>
      <c r="F1434" s="44">
        <v>6019</v>
      </c>
      <c r="G1434" s="45">
        <v>6270</v>
      </c>
      <c r="H1434" s="46">
        <v>179</v>
      </c>
    </row>
    <row r="1435" spans="2:8">
      <c r="B1435" s="47" t="s">
        <v>1537</v>
      </c>
      <c r="C1435" s="48">
        <v>97357</v>
      </c>
      <c r="D1435" s="49">
        <v>48.87</v>
      </c>
      <c r="E1435" s="50">
        <v>3050</v>
      </c>
      <c r="F1435" s="50">
        <v>1585</v>
      </c>
      <c r="G1435" s="51">
        <v>1465</v>
      </c>
      <c r="H1435" s="52">
        <v>62</v>
      </c>
    </row>
    <row r="1436" spans="2:8">
      <c r="B1436" s="41" t="s">
        <v>1538</v>
      </c>
      <c r="C1436" s="42">
        <v>16928</v>
      </c>
      <c r="D1436" s="43">
        <v>167.47</v>
      </c>
      <c r="E1436" s="44">
        <v>11924</v>
      </c>
      <c r="F1436" s="44">
        <v>5873</v>
      </c>
      <c r="G1436" s="45">
        <v>6051</v>
      </c>
      <c r="H1436" s="46">
        <v>71</v>
      </c>
    </row>
    <row r="1437" spans="2:8">
      <c r="B1437" s="47" t="s">
        <v>1539</v>
      </c>
      <c r="C1437" s="48">
        <v>54595</v>
      </c>
      <c r="D1437" s="49">
        <v>22.87</v>
      </c>
      <c r="E1437" s="50">
        <v>5438</v>
      </c>
      <c r="F1437" s="50">
        <v>2766</v>
      </c>
      <c r="G1437" s="51">
        <v>2672</v>
      </c>
      <c r="H1437" s="52">
        <v>238</v>
      </c>
    </row>
    <row r="1438" spans="2:8">
      <c r="B1438" s="41" t="s">
        <v>1540</v>
      </c>
      <c r="C1438" s="42">
        <v>82178</v>
      </c>
      <c r="D1438" s="43">
        <v>12.24</v>
      </c>
      <c r="E1438" s="44">
        <v>21531</v>
      </c>
      <c r="F1438" s="44">
        <v>10469</v>
      </c>
      <c r="G1438" s="45">
        <v>11062</v>
      </c>
      <c r="H1438" s="46">
        <v>1759</v>
      </c>
    </row>
    <row r="1439" spans="2:8">
      <c r="B1439" s="47" t="s">
        <v>1541</v>
      </c>
      <c r="C1439" s="48">
        <v>50259</v>
      </c>
      <c r="D1439" s="49">
        <v>72.150000000000006</v>
      </c>
      <c r="E1439" s="50">
        <v>54071</v>
      </c>
      <c r="F1439" s="50">
        <v>26105</v>
      </c>
      <c r="G1439" s="51">
        <v>27966</v>
      </c>
      <c r="H1439" s="52">
        <v>749</v>
      </c>
    </row>
    <row r="1440" spans="2:8">
      <c r="B1440" s="41" t="s">
        <v>1542</v>
      </c>
      <c r="C1440" s="42">
        <v>1896</v>
      </c>
      <c r="D1440" s="43">
        <v>26.75</v>
      </c>
      <c r="E1440" s="44">
        <v>7467</v>
      </c>
      <c r="F1440" s="44">
        <v>3629</v>
      </c>
      <c r="G1440" s="45">
        <v>3838</v>
      </c>
      <c r="H1440" s="46">
        <v>279</v>
      </c>
    </row>
    <row r="1441" spans="2:8">
      <c r="B1441" s="47" t="s">
        <v>1543</v>
      </c>
      <c r="C1441" s="48">
        <v>18581</v>
      </c>
      <c r="D1441" s="49">
        <v>66.69</v>
      </c>
      <c r="E1441" s="50">
        <v>4364</v>
      </c>
      <c r="F1441" s="50">
        <v>2140</v>
      </c>
      <c r="G1441" s="51">
        <v>2224</v>
      </c>
      <c r="H1441" s="52">
        <v>65</v>
      </c>
    </row>
    <row r="1442" spans="2:8">
      <c r="B1442" s="41" t="s">
        <v>1544</v>
      </c>
      <c r="C1442" s="42">
        <v>16949</v>
      </c>
      <c r="D1442" s="43">
        <v>119.68</v>
      </c>
      <c r="E1442" s="44">
        <v>2681</v>
      </c>
      <c r="F1442" s="44">
        <v>1369</v>
      </c>
      <c r="G1442" s="45">
        <v>1312</v>
      </c>
      <c r="H1442" s="46">
        <v>22</v>
      </c>
    </row>
    <row r="1443" spans="2:8">
      <c r="B1443" s="47" t="s">
        <v>1545</v>
      </c>
      <c r="C1443" s="48">
        <v>66346</v>
      </c>
      <c r="D1443" s="49">
        <v>23.95</v>
      </c>
      <c r="E1443" s="50">
        <v>18510</v>
      </c>
      <c r="F1443" s="50">
        <v>8978</v>
      </c>
      <c r="G1443" s="51">
        <v>9532</v>
      </c>
      <c r="H1443" s="52">
        <v>773</v>
      </c>
    </row>
    <row r="1444" spans="2:8">
      <c r="B1444" s="41" t="s">
        <v>1546</v>
      </c>
      <c r="C1444" s="42">
        <v>49610</v>
      </c>
      <c r="D1444" s="43">
        <v>17.96</v>
      </c>
      <c r="E1444" s="44">
        <v>13500</v>
      </c>
      <c r="F1444" s="44">
        <v>6636</v>
      </c>
      <c r="G1444" s="45">
        <v>6864</v>
      </c>
      <c r="H1444" s="46">
        <v>752</v>
      </c>
    </row>
    <row r="1445" spans="2:8">
      <c r="B1445" s="47" t="s">
        <v>1547</v>
      </c>
      <c r="C1445" s="48">
        <v>6484</v>
      </c>
      <c r="D1445" s="49">
        <v>120.46</v>
      </c>
      <c r="E1445" s="50">
        <v>23989</v>
      </c>
      <c r="F1445" s="50">
        <v>11423</v>
      </c>
      <c r="G1445" s="51">
        <v>12566</v>
      </c>
      <c r="H1445" s="52">
        <v>199</v>
      </c>
    </row>
    <row r="1446" spans="2:8">
      <c r="B1446" s="41" t="s">
        <v>1548</v>
      </c>
      <c r="C1446" s="42">
        <v>6268</v>
      </c>
      <c r="D1446" s="43">
        <v>155.6</v>
      </c>
      <c r="E1446" s="44">
        <v>10593</v>
      </c>
      <c r="F1446" s="44">
        <v>5098</v>
      </c>
      <c r="G1446" s="45">
        <v>5495</v>
      </c>
      <c r="H1446" s="46">
        <v>68</v>
      </c>
    </row>
    <row r="1447" spans="2:8">
      <c r="B1447" s="47" t="s">
        <v>1549</v>
      </c>
      <c r="C1447" s="48">
        <v>25451</v>
      </c>
      <c r="D1447" s="49">
        <v>43.16</v>
      </c>
      <c r="E1447" s="50">
        <v>21296</v>
      </c>
      <c r="F1447" s="50">
        <v>10350</v>
      </c>
      <c r="G1447" s="51">
        <v>10946</v>
      </c>
      <c r="H1447" s="52">
        <v>493</v>
      </c>
    </row>
    <row r="1448" spans="2:8">
      <c r="B1448" s="41" t="s">
        <v>1550</v>
      </c>
      <c r="C1448" s="42">
        <v>1734</v>
      </c>
      <c r="D1448" s="43">
        <v>30.73</v>
      </c>
      <c r="E1448" s="44">
        <v>4427</v>
      </c>
      <c r="F1448" s="44">
        <v>2214</v>
      </c>
      <c r="G1448" s="45">
        <v>2213</v>
      </c>
      <c r="H1448" s="46">
        <v>144</v>
      </c>
    </row>
    <row r="1449" spans="2:8">
      <c r="B1449" s="47" t="s">
        <v>1551</v>
      </c>
      <c r="C1449" s="48">
        <v>1454</v>
      </c>
      <c r="D1449" s="49">
        <v>29.83</v>
      </c>
      <c r="E1449" s="50">
        <v>18463</v>
      </c>
      <c r="F1449" s="50">
        <v>9040</v>
      </c>
      <c r="G1449" s="51">
        <v>9423</v>
      </c>
      <c r="H1449" s="52">
        <v>619</v>
      </c>
    </row>
    <row r="1450" spans="2:8">
      <c r="B1450" s="41" t="s">
        <v>1552</v>
      </c>
      <c r="C1450" s="42">
        <v>1445</v>
      </c>
      <c r="D1450" s="43">
        <v>26.14</v>
      </c>
      <c r="E1450" s="44">
        <v>34008</v>
      </c>
      <c r="F1450" s="44">
        <v>16437</v>
      </c>
      <c r="G1450" s="45">
        <v>17571</v>
      </c>
      <c r="H1450" s="46">
        <v>1301</v>
      </c>
    </row>
    <row r="1451" spans="2:8">
      <c r="B1451" s="47" t="s">
        <v>1553</v>
      </c>
      <c r="C1451" s="48">
        <v>1471</v>
      </c>
      <c r="D1451" s="49">
        <v>54.01</v>
      </c>
      <c r="E1451" s="50">
        <v>7325</v>
      </c>
      <c r="F1451" s="50">
        <v>3656</v>
      </c>
      <c r="G1451" s="51">
        <v>3669</v>
      </c>
      <c r="H1451" s="52">
        <v>136</v>
      </c>
    </row>
    <row r="1452" spans="2:8">
      <c r="B1452" s="41" t="s">
        <v>1554</v>
      </c>
      <c r="C1452" s="42">
        <v>42477</v>
      </c>
      <c r="D1452" s="43">
        <v>53.86</v>
      </c>
      <c r="E1452" s="44">
        <v>22107</v>
      </c>
      <c r="F1452" s="44">
        <v>10776</v>
      </c>
      <c r="G1452" s="45">
        <v>11331</v>
      </c>
      <c r="H1452" s="46">
        <v>410</v>
      </c>
    </row>
    <row r="1453" spans="2:8">
      <c r="B1453" s="47" t="s">
        <v>1555</v>
      </c>
      <c r="C1453" s="48">
        <v>78315</v>
      </c>
      <c r="D1453" s="49">
        <v>58.55</v>
      </c>
      <c r="E1453" s="50">
        <v>31203</v>
      </c>
      <c r="F1453" s="50">
        <v>15103</v>
      </c>
      <c r="G1453" s="51">
        <v>16100</v>
      </c>
      <c r="H1453" s="52">
        <v>533</v>
      </c>
    </row>
    <row r="1454" spans="2:8">
      <c r="B1454" s="41" t="s">
        <v>1556</v>
      </c>
      <c r="C1454" s="42">
        <v>6779</v>
      </c>
      <c r="D1454" s="43">
        <v>97.13</v>
      </c>
      <c r="E1454" s="44">
        <v>9033</v>
      </c>
      <c r="F1454" s="44">
        <v>4397</v>
      </c>
      <c r="G1454" s="45">
        <v>4636</v>
      </c>
      <c r="H1454" s="46">
        <v>93</v>
      </c>
    </row>
    <row r="1455" spans="2:8">
      <c r="B1455" s="47" t="s">
        <v>1557</v>
      </c>
      <c r="C1455" s="48">
        <v>32369</v>
      </c>
      <c r="D1455" s="49">
        <v>137.47999999999999</v>
      </c>
      <c r="E1455" s="50">
        <v>15441</v>
      </c>
      <c r="F1455" s="50">
        <v>7804</v>
      </c>
      <c r="G1455" s="51">
        <v>7637</v>
      </c>
      <c r="H1455" s="52">
        <v>112</v>
      </c>
    </row>
    <row r="1456" spans="2:8">
      <c r="B1456" s="41" t="s">
        <v>1558</v>
      </c>
      <c r="C1456" s="42">
        <v>86641</v>
      </c>
      <c r="D1456" s="43">
        <v>77.13</v>
      </c>
      <c r="E1456" s="44">
        <v>8836</v>
      </c>
      <c r="F1456" s="44">
        <v>4467</v>
      </c>
      <c r="G1456" s="45">
        <v>4369</v>
      </c>
      <c r="H1456" s="46">
        <v>115</v>
      </c>
    </row>
    <row r="1457" spans="2:8">
      <c r="B1457" s="47" t="s">
        <v>1559</v>
      </c>
      <c r="C1457" s="48">
        <v>66877</v>
      </c>
      <c r="D1457" s="49">
        <v>43.01</v>
      </c>
      <c r="E1457" s="50">
        <v>7876</v>
      </c>
      <c r="F1457" s="50">
        <v>3851</v>
      </c>
      <c r="G1457" s="51">
        <v>4025</v>
      </c>
      <c r="H1457" s="52">
        <v>183</v>
      </c>
    </row>
    <row r="1458" spans="2:8">
      <c r="B1458" s="41" t="s">
        <v>1560</v>
      </c>
      <c r="C1458" s="42">
        <v>7389</v>
      </c>
      <c r="D1458" s="43">
        <v>10.57</v>
      </c>
      <c r="E1458" s="44">
        <v>1708</v>
      </c>
      <c r="F1458" s="44">
        <v>823</v>
      </c>
      <c r="G1458" s="45">
        <v>885</v>
      </c>
      <c r="H1458" s="46">
        <v>162</v>
      </c>
    </row>
    <row r="1459" spans="2:8">
      <c r="B1459" s="47" t="s">
        <v>1561</v>
      </c>
      <c r="C1459" s="48">
        <v>56235</v>
      </c>
      <c r="D1459" s="49">
        <v>12.15</v>
      </c>
      <c r="E1459" s="50">
        <v>7715</v>
      </c>
      <c r="F1459" s="50">
        <v>3752</v>
      </c>
      <c r="G1459" s="51">
        <v>3963</v>
      </c>
      <c r="H1459" s="52">
        <v>635</v>
      </c>
    </row>
    <row r="1460" spans="2:8">
      <c r="B1460" s="41" t="s">
        <v>1562</v>
      </c>
      <c r="C1460" s="42">
        <v>76437</v>
      </c>
      <c r="D1460" s="43">
        <v>58.98</v>
      </c>
      <c r="E1460" s="44">
        <v>49783</v>
      </c>
      <c r="F1460" s="44">
        <v>24745</v>
      </c>
      <c r="G1460" s="45">
        <v>25038</v>
      </c>
      <c r="H1460" s="46">
        <v>844</v>
      </c>
    </row>
    <row r="1461" spans="2:8">
      <c r="B1461" s="47" t="s">
        <v>1563</v>
      </c>
      <c r="C1461" s="48">
        <v>99636</v>
      </c>
      <c r="D1461" s="49">
        <v>35.520000000000003</v>
      </c>
      <c r="E1461" s="50">
        <v>2486</v>
      </c>
      <c r="F1461" s="50">
        <v>1257</v>
      </c>
      <c r="G1461" s="51">
        <v>1229</v>
      </c>
      <c r="H1461" s="52">
        <v>70</v>
      </c>
    </row>
    <row r="1462" spans="2:8">
      <c r="B1462" s="41" t="s">
        <v>1564</v>
      </c>
      <c r="C1462" s="42">
        <v>14712</v>
      </c>
      <c r="D1462" s="43">
        <v>113.1</v>
      </c>
      <c r="E1462" s="44">
        <v>24309</v>
      </c>
      <c r="F1462" s="44">
        <v>11824</v>
      </c>
      <c r="G1462" s="45">
        <v>12485</v>
      </c>
      <c r="H1462" s="46">
        <v>215</v>
      </c>
    </row>
    <row r="1463" spans="2:8">
      <c r="B1463" s="47" t="s">
        <v>1565</v>
      </c>
      <c r="C1463" s="48">
        <v>40878</v>
      </c>
      <c r="D1463" s="49">
        <v>88.74</v>
      </c>
      <c r="E1463" s="50">
        <v>87297</v>
      </c>
      <c r="F1463" s="50">
        <v>41837</v>
      </c>
      <c r="G1463" s="51">
        <v>45460</v>
      </c>
      <c r="H1463" s="52">
        <v>984</v>
      </c>
    </row>
    <row r="1464" spans="2:8">
      <c r="B1464" s="41" t="s">
        <v>1566</v>
      </c>
      <c r="C1464" s="42">
        <v>23909</v>
      </c>
      <c r="D1464" s="43">
        <v>30.29</v>
      </c>
      <c r="E1464" s="44">
        <v>14652</v>
      </c>
      <c r="F1464" s="44">
        <v>6938</v>
      </c>
      <c r="G1464" s="45">
        <v>7714</v>
      </c>
      <c r="H1464" s="46">
        <v>484</v>
      </c>
    </row>
    <row r="1465" spans="2:8">
      <c r="B1465" s="47" t="s">
        <v>1567</v>
      </c>
      <c r="C1465" s="48">
        <v>69231</v>
      </c>
      <c r="D1465" s="49">
        <v>11.12</v>
      </c>
      <c r="E1465" s="50">
        <v>8693</v>
      </c>
      <c r="F1465" s="50">
        <v>4323</v>
      </c>
      <c r="G1465" s="51">
        <v>4370</v>
      </c>
      <c r="H1465" s="52">
        <v>782</v>
      </c>
    </row>
    <row r="1466" spans="2:8">
      <c r="B1466" s="41" t="s">
        <v>1568</v>
      </c>
      <c r="C1466" s="42">
        <v>65479</v>
      </c>
      <c r="D1466" s="43">
        <v>12.6</v>
      </c>
      <c r="E1466" s="44">
        <v>16284</v>
      </c>
      <c r="F1466" s="44">
        <v>8204</v>
      </c>
      <c r="G1466" s="45">
        <v>8080</v>
      </c>
      <c r="H1466" s="46">
        <v>1292</v>
      </c>
    </row>
    <row r="1467" spans="2:8">
      <c r="B1467" s="47" t="s">
        <v>1569</v>
      </c>
      <c r="C1467" s="48">
        <v>35282</v>
      </c>
      <c r="D1467" s="49">
        <v>67.319999999999993</v>
      </c>
      <c r="E1467" s="50">
        <v>4395</v>
      </c>
      <c r="F1467" s="50">
        <v>2200</v>
      </c>
      <c r="G1467" s="51">
        <v>2195</v>
      </c>
      <c r="H1467" s="52">
        <v>65</v>
      </c>
    </row>
    <row r="1468" spans="2:8">
      <c r="B1468" s="41" t="s">
        <v>1570</v>
      </c>
      <c r="C1468" s="42">
        <v>88212</v>
      </c>
      <c r="D1468" s="43">
        <v>92.05</v>
      </c>
      <c r="E1468" s="44">
        <v>50623</v>
      </c>
      <c r="F1468" s="44">
        <v>25047</v>
      </c>
      <c r="G1468" s="45">
        <v>25576</v>
      </c>
      <c r="H1468" s="46">
        <v>550</v>
      </c>
    </row>
    <row r="1469" spans="2:8">
      <c r="B1469" s="47" t="s">
        <v>1571</v>
      </c>
      <c r="C1469" s="48">
        <v>74747</v>
      </c>
      <c r="D1469" s="49">
        <v>55.97</v>
      </c>
      <c r="E1469" s="50">
        <v>2868</v>
      </c>
      <c r="F1469" s="50">
        <v>1493</v>
      </c>
      <c r="G1469" s="51">
        <v>1375</v>
      </c>
      <c r="H1469" s="52">
        <v>51</v>
      </c>
    </row>
    <row r="1470" spans="2:8">
      <c r="B1470" s="41" t="s">
        <v>1572</v>
      </c>
      <c r="C1470" s="42">
        <v>45657</v>
      </c>
      <c r="D1470" s="43">
        <v>66.5</v>
      </c>
      <c r="E1470" s="44">
        <v>112267</v>
      </c>
      <c r="F1470" s="44">
        <v>54592</v>
      </c>
      <c r="G1470" s="45">
        <v>57675</v>
      </c>
      <c r="H1470" s="46">
        <v>1688</v>
      </c>
    </row>
    <row r="1471" spans="2:8">
      <c r="B1471" s="47" t="s">
        <v>1573</v>
      </c>
      <c r="C1471" s="48">
        <v>46459</v>
      </c>
      <c r="D1471" s="49">
        <v>109.86</v>
      </c>
      <c r="E1471" s="50">
        <v>20972</v>
      </c>
      <c r="F1471" s="50">
        <v>10274</v>
      </c>
      <c r="G1471" s="51">
        <v>10698</v>
      </c>
      <c r="H1471" s="52">
        <v>191</v>
      </c>
    </row>
    <row r="1472" spans="2:8">
      <c r="B1472" s="41" t="s">
        <v>1574</v>
      </c>
      <c r="C1472" s="42">
        <v>94209</v>
      </c>
      <c r="D1472" s="43">
        <v>65.14</v>
      </c>
      <c r="E1472" s="44">
        <v>11001</v>
      </c>
      <c r="F1472" s="44">
        <v>5473</v>
      </c>
      <c r="G1472" s="45">
        <v>5528</v>
      </c>
      <c r="H1472" s="46">
        <v>169</v>
      </c>
    </row>
    <row r="1473" spans="2:8">
      <c r="B1473" s="47" t="s">
        <v>1575</v>
      </c>
      <c r="C1473" s="48">
        <v>93019</v>
      </c>
      <c r="D1473" s="49">
        <v>80.86</v>
      </c>
      <c r="E1473" s="50">
        <v>152610</v>
      </c>
      <c r="F1473" s="50">
        <v>74225</v>
      </c>
      <c r="G1473" s="51">
        <v>78385</v>
      </c>
      <c r="H1473" s="52">
        <v>1887</v>
      </c>
    </row>
    <row r="1474" spans="2:8">
      <c r="B1474" s="41" t="s">
        <v>1576</v>
      </c>
      <c r="C1474" s="42">
        <v>4565</v>
      </c>
      <c r="D1474" s="43">
        <v>26.37</v>
      </c>
      <c r="E1474" s="44">
        <v>3888</v>
      </c>
      <c r="F1474" s="44">
        <v>1952</v>
      </c>
      <c r="G1474" s="45">
        <v>1936</v>
      </c>
      <c r="H1474" s="46">
        <v>147</v>
      </c>
    </row>
    <row r="1475" spans="2:8">
      <c r="B1475" s="47" t="s">
        <v>1577</v>
      </c>
      <c r="C1475" s="48">
        <v>95111</v>
      </c>
      <c r="D1475" s="49">
        <v>80.33</v>
      </c>
      <c r="E1475" s="50">
        <v>9424</v>
      </c>
      <c r="F1475" s="50">
        <v>4632</v>
      </c>
      <c r="G1475" s="51">
        <v>4792</v>
      </c>
      <c r="H1475" s="52">
        <v>117</v>
      </c>
    </row>
    <row r="1476" spans="2:8">
      <c r="B1476" s="41" t="s">
        <v>1578</v>
      </c>
      <c r="C1476" s="42">
        <v>31547</v>
      </c>
      <c r="D1476" s="43">
        <v>99.97</v>
      </c>
      <c r="E1476" s="44">
        <v>10110</v>
      </c>
      <c r="F1476" s="44">
        <v>5121</v>
      </c>
      <c r="G1476" s="45">
        <v>4989</v>
      </c>
      <c r="H1476" s="46">
        <v>101</v>
      </c>
    </row>
    <row r="1477" spans="2:8">
      <c r="B1477" s="47" t="s">
        <v>1579</v>
      </c>
      <c r="C1477" s="48">
        <v>19217</v>
      </c>
      <c r="D1477" s="49">
        <v>44.59</v>
      </c>
      <c r="E1477" s="50">
        <v>3510</v>
      </c>
      <c r="F1477" s="50">
        <v>1765</v>
      </c>
      <c r="G1477" s="51">
        <v>1745</v>
      </c>
      <c r="H1477" s="52">
        <v>79</v>
      </c>
    </row>
    <row r="1478" spans="2:8">
      <c r="B1478" s="41" t="s">
        <v>1580</v>
      </c>
      <c r="C1478" s="42">
        <v>61203</v>
      </c>
      <c r="D1478" s="43">
        <v>27.56</v>
      </c>
      <c r="E1478" s="44">
        <v>6769</v>
      </c>
      <c r="F1478" s="44">
        <v>3358</v>
      </c>
      <c r="G1478" s="45">
        <v>3411</v>
      </c>
      <c r="H1478" s="46">
        <v>246</v>
      </c>
    </row>
    <row r="1479" spans="2:8">
      <c r="B1479" s="47" t="s">
        <v>1581</v>
      </c>
      <c r="C1479" s="48">
        <v>8468</v>
      </c>
      <c r="D1479" s="49">
        <v>34.47</v>
      </c>
      <c r="E1479" s="50">
        <v>20625</v>
      </c>
      <c r="F1479" s="50">
        <v>9917</v>
      </c>
      <c r="G1479" s="51">
        <v>10708</v>
      </c>
      <c r="H1479" s="52">
        <v>598</v>
      </c>
    </row>
    <row r="1480" spans="2:8">
      <c r="B1480" s="41" t="s">
        <v>1582</v>
      </c>
      <c r="C1480" s="42">
        <v>2894</v>
      </c>
      <c r="D1480" s="43">
        <v>62.64</v>
      </c>
      <c r="E1480" s="44">
        <v>4957</v>
      </c>
      <c r="F1480" s="44">
        <v>2454</v>
      </c>
      <c r="G1480" s="45">
        <v>2503</v>
      </c>
      <c r="H1480" s="46">
        <v>79</v>
      </c>
    </row>
    <row r="1481" spans="2:8">
      <c r="B1481" s="47" t="s">
        <v>1583</v>
      </c>
      <c r="C1481" s="48">
        <v>21465</v>
      </c>
      <c r="D1481" s="49">
        <v>31.26</v>
      </c>
      <c r="E1481" s="50">
        <v>27649</v>
      </c>
      <c r="F1481" s="50">
        <v>13579</v>
      </c>
      <c r="G1481" s="51">
        <v>14070</v>
      </c>
      <c r="H1481" s="52">
        <v>884</v>
      </c>
    </row>
    <row r="1482" spans="2:8">
      <c r="B1482" s="41" t="s">
        <v>1584</v>
      </c>
      <c r="C1482" s="42">
        <v>23858</v>
      </c>
      <c r="D1482" s="43">
        <v>17.37</v>
      </c>
      <c r="E1482" s="44">
        <v>9058</v>
      </c>
      <c r="F1482" s="44">
        <v>4482</v>
      </c>
      <c r="G1482" s="45">
        <v>4576</v>
      </c>
      <c r="H1482" s="46">
        <v>521</v>
      </c>
    </row>
    <row r="1483" spans="2:8">
      <c r="B1483" s="47" t="s">
        <v>1585</v>
      </c>
      <c r="C1483" s="48">
        <v>64354</v>
      </c>
      <c r="D1483" s="49">
        <v>27.7</v>
      </c>
      <c r="E1483" s="50">
        <v>16346</v>
      </c>
      <c r="F1483" s="50">
        <v>8043</v>
      </c>
      <c r="G1483" s="51">
        <v>8303</v>
      </c>
      <c r="H1483" s="52">
        <v>590</v>
      </c>
    </row>
    <row r="1484" spans="2:8">
      <c r="B1484" s="41" t="s">
        <v>1586</v>
      </c>
      <c r="C1484" s="42">
        <v>53424</v>
      </c>
      <c r="D1484" s="43">
        <v>33.21</v>
      </c>
      <c r="E1484" s="44">
        <v>17032</v>
      </c>
      <c r="F1484" s="44">
        <v>8432</v>
      </c>
      <c r="G1484" s="45">
        <v>8600</v>
      </c>
      <c r="H1484" s="46">
        <v>513</v>
      </c>
    </row>
    <row r="1485" spans="2:8">
      <c r="B1485" s="47" t="s">
        <v>1587</v>
      </c>
      <c r="C1485" s="48">
        <v>7407</v>
      </c>
      <c r="D1485" s="49">
        <v>79.760000000000005</v>
      </c>
      <c r="E1485" s="50">
        <v>2832</v>
      </c>
      <c r="F1485" s="50">
        <v>1439</v>
      </c>
      <c r="G1485" s="51">
        <v>1393</v>
      </c>
      <c r="H1485" s="52">
        <v>36</v>
      </c>
    </row>
    <row r="1486" spans="2:8">
      <c r="B1486" s="41" t="s">
        <v>1588</v>
      </c>
      <c r="C1486" s="42">
        <v>42853</v>
      </c>
      <c r="D1486" s="43">
        <v>74.52</v>
      </c>
      <c r="E1486" s="44">
        <v>110994</v>
      </c>
      <c r="F1486" s="44">
        <v>54664</v>
      </c>
      <c r="G1486" s="45">
        <v>56330</v>
      </c>
      <c r="H1486" s="46">
        <v>1489</v>
      </c>
    </row>
    <row r="1487" spans="2:8">
      <c r="B1487" s="47" t="s">
        <v>1589</v>
      </c>
      <c r="C1487" s="48">
        <v>71686</v>
      </c>
      <c r="D1487" s="49">
        <v>22.82</v>
      </c>
      <c r="E1487" s="50">
        <v>26467</v>
      </c>
      <c r="F1487" s="50">
        <v>13169</v>
      </c>
      <c r="G1487" s="51">
        <v>13298</v>
      </c>
      <c r="H1487" s="52">
        <v>1160</v>
      </c>
    </row>
    <row r="1488" spans="2:8">
      <c r="B1488" s="41" t="s">
        <v>1590</v>
      </c>
      <c r="C1488" s="42">
        <v>77871</v>
      </c>
      <c r="D1488" s="43">
        <v>32.08</v>
      </c>
      <c r="E1488" s="44">
        <v>7361</v>
      </c>
      <c r="F1488" s="44">
        <v>3689</v>
      </c>
      <c r="G1488" s="45">
        <v>3672</v>
      </c>
      <c r="H1488" s="46">
        <v>229</v>
      </c>
    </row>
    <row r="1489" spans="2:8">
      <c r="B1489" s="47" t="s">
        <v>1591</v>
      </c>
      <c r="C1489" s="48">
        <v>24768</v>
      </c>
      <c r="D1489" s="49">
        <v>23.75</v>
      </c>
      <c r="E1489" s="50">
        <v>28470</v>
      </c>
      <c r="F1489" s="50">
        <v>14130</v>
      </c>
      <c r="G1489" s="51">
        <v>14340</v>
      </c>
      <c r="H1489" s="52">
        <v>1199</v>
      </c>
    </row>
    <row r="1490" spans="2:8">
      <c r="B1490" s="41" t="s">
        <v>1592</v>
      </c>
      <c r="C1490" s="42">
        <v>56477</v>
      </c>
      <c r="D1490" s="43">
        <v>18.14</v>
      </c>
      <c r="E1490" s="44">
        <v>4354</v>
      </c>
      <c r="F1490" s="44">
        <v>2207</v>
      </c>
      <c r="G1490" s="45">
        <v>2147</v>
      </c>
      <c r="H1490" s="46">
        <v>240</v>
      </c>
    </row>
    <row r="1491" spans="2:8">
      <c r="B1491" s="47" t="s">
        <v>1593</v>
      </c>
      <c r="C1491" s="48">
        <v>71272</v>
      </c>
      <c r="D1491" s="49">
        <v>31.15</v>
      </c>
      <c r="E1491" s="50">
        <v>18206</v>
      </c>
      <c r="F1491" s="50">
        <v>9100</v>
      </c>
      <c r="G1491" s="51">
        <v>9106</v>
      </c>
      <c r="H1491" s="52">
        <v>584</v>
      </c>
    </row>
    <row r="1492" spans="2:8">
      <c r="B1492" s="41" t="s">
        <v>1594</v>
      </c>
      <c r="C1492" s="42">
        <v>18230</v>
      </c>
      <c r="D1492" s="43">
        <v>34.22</v>
      </c>
      <c r="E1492" s="44">
        <v>2142</v>
      </c>
      <c r="F1492" s="44">
        <v>1040</v>
      </c>
      <c r="G1492" s="45">
        <v>1102</v>
      </c>
      <c r="H1492" s="46">
        <v>63</v>
      </c>
    </row>
    <row r="1493" spans="2:8">
      <c r="B1493" s="47" t="s">
        <v>1595</v>
      </c>
      <c r="C1493" s="48">
        <v>27336</v>
      </c>
      <c r="D1493" s="49">
        <v>34.08</v>
      </c>
      <c r="E1493" s="50">
        <v>2337</v>
      </c>
      <c r="F1493" s="50">
        <v>1165</v>
      </c>
      <c r="G1493" s="51">
        <v>1172</v>
      </c>
      <c r="H1493" s="52">
        <v>69</v>
      </c>
    </row>
    <row r="1494" spans="2:8">
      <c r="B1494" s="41" t="s">
        <v>1596</v>
      </c>
      <c r="C1494" s="42">
        <v>72764</v>
      </c>
      <c r="D1494" s="43">
        <v>87.04</v>
      </c>
      <c r="E1494" s="44">
        <v>115966</v>
      </c>
      <c r="F1494" s="44">
        <v>57332</v>
      </c>
      <c r="G1494" s="45">
        <v>58634</v>
      </c>
      <c r="H1494" s="46">
        <v>1332</v>
      </c>
    </row>
    <row r="1495" spans="2:8">
      <c r="B1495" s="47" t="s">
        <v>1597</v>
      </c>
      <c r="C1495" s="48">
        <v>33378</v>
      </c>
      <c r="D1495" s="49">
        <v>86.72</v>
      </c>
      <c r="E1495" s="50">
        <v>48505</v>
      </c>
      <c r="F1495" s="50">
        <v>24279</v>
      </c>
      <c r="G1495" s="51">
        <v>24226</v>
      </c>
      <c r="H1495" s="52">
        <v>559</v>
      </c>
    </row>
    <row r="1496" spans="2:8">
      <c r="B1496" s="41" t="s">
        <v>1598</v>
      </c>
      <c r="C1496" s="42">
        <v>46414</v>
      </c>
      <c r="D1496" s="43">
        <v>78.900000000000006</v>
      </c>
      <c r="E1496" s="44">
        <v>19328</v>
      </c>
      <c r="F1496" s="44">
        <v>9629</v>
      </c>
      <c r="G1496" s="45">
        <v>9699</v>
      </c>
      <c r="H1496" s="46">
        <v>245</v>
      </c>
    </row>
    <row r="1497" spans="2:8">
      <c r="B1497" s="47" t="s">
        <v>1599</v>
      </c>
      <c r="C1497" s="48">
        <v>77866</v>
      </c>
      <c r="D1497" s="49">
        <v>73.5</v>
      </c>
      <c r="E1497" s="50">
        <v>11395</v>
      </c>
      <c r="F1497" s="50">
        <v>5765</v>
      </c>
      <c r="G1497" s="51">
        <v>5630</v>
      </c>
      <c r="H1497" s="52">
        <v>155</v>
      </c>
    </row>
    <row r="1498" spans="2:8">
      <c r="B1498" s="41" t="s">
        <v>1600</v>
      </c>
      <c r="C1498" s="42">
        <v>53359</v>
      </c>
      <c r="D1498" s="43">
        <v>69.72</v>
      </c>
      <c r="E1498" s="44">
        <v>27063</v>
      </c>
      <c r="F1498" s="44">
        <v>13429</v>
      </c>
      <c r="G1498" s="45">
        <v>13634</v>
      </c>
      <c r="H1498" s="46">
        <v>388</v>
      </c>
    </row>
    <row r="1499" spans="2:8">
      <c r="B1499" s="47" t="s">
        <v>1601</v>
      </c>
      <c r="C1499" s="48">
        <v>47495</v>
      </c>
      <c r="D1499" s="49">
        <v>75.239999999999995</v>
      </c>
      <c r="E1499" s="50">
        <v>31097</v>
      </c>
      <c r="F1499" s="50">
        <v>15191</v>
      </c>
      <c r="G1499" s="51">
        <v>15906</v>
      </c>
      <c r="H1499" s="52">
        <v>413</v>
      </c>
    </row>
    <row r="1500" spans="2:8">
      <c r="B1500" s="41" t="s">
        <v>1602</v>
      </c>
      <c r="C1500" s="42">
        <v>55494</v>
      </c>
      <c r="D1500" s="43">
        <v>16.36</v>
      </c>
      <c r="E1500" s="44">
        <v>4123</v>
      </c>
      <c r="F1500" s="44">
        <v>2057</v>
      </c>
      <c r="G1500" s="45">
        <v>2066</v>
      </c>
      <c r="H1500" s="46">
        <v>252</v>
      </c>
    </row>
    <row r="1501" spans="2:8">
      <c r="B1501" s="47" t="s">
        <v>1603</v>
      </c>
      <c r="C1501" s="48">
        <v>48431</v>
      </c>
      <c r="D1501" s="49">
        <v>145</v>
      </c>
      <c r="E1501" s="50">
        <v>76107</v>
      </c>
      <c r="F1501" s="50">
        <v>37649</v>
      </c>
      <c r="G1501" s="51">
        <v>38458</v>
      </c>
      <c r="H1501" s="52">
        <v>525</v>
      </c>
    </row>
    <row r="1502" spans="2:8">
      <c r="B1502" s="41" t="s">
        <v>1604</v>
      </c>
      <c r="C1502" s="42">
        <v>79618</v>
      </c>
      <c r="D1502" s="43">
        <v>62.82</v>
      </c>
      <c r="E1502" s="44">
        <v>33074</v>
      </c>
      <c r="F1502" s="44">
        <v>16251</v>
      </c>
      <c r="G1502" s="45">
        <v>16823</v>
      </c>
      <c r="H1502" s="46">
        <v>526</v>
      </c>
    </row>
    <row r="1503" spans="2:8">
      <c r="B1503" s="47" t="s">
        <v>1605</v>
      </c>
      <c r="C1503" s="48">
        <v>16831</v>
      </c>
      <c r="D1503" s="49">
        <v>328.22</v>
      </c>
      <c r="E1503" s="50">
        <v>8015</v>
      </c>
      <c r="F1503" s="50">
        <v>3997</v>
      </c>
      <c r="G1503" s="51">
        <v>4018</v>
      </c>
      <c r="H1503" s="52">
        <v>24</v>
      </c>
    </row>
    <row r="1504" spans="2:8">
      <c r="B1504" s="41" t="s">
        <v>1606</v>
      </c>
      <c r="C1504" s="42">
        <v>76287</v>
      </c>
      <c r="D1504" s="43">
        <v>32.31</v>
      </c>
      <c r="E1504" s="44">
        <v>20340</v>
      </c>
      <c r="F1504" s="44">
        <v>9933</v>
      </c>
      <c r="G1504" s="45">
        <v>10407</v>
      </c>
      <c r="H1504" s="46">
        <v>630</v>
      </c>
    </row>
    <row r="1505" spans="2:8">
      <c r="B1505" s="47" t="s">
        <v>1607</v>
      </c>
      <c r="C1505" s="48">
        <v>56330</v>
      </c>
      <c r="D1505" s="49">
        <v>16.309999999999999</v>
      </c>
      <c r="E1505" s="50">
        <v>2942</v>
      </c>
      <c r="F1505" s="50">
        <v>1443</v>
      </c>
      <c r="G1505" s="51">
        <v>1499</v>
      </c>
      <c r="H1505" s="52">
        <v>180</v>
      </c>
    </row>
    <row r="1506" spans="2:8">
      <c r="B1506" s="41" t="s">
        <v>1608</v>
      </c>
      <c r="C1506" s="42">
        <v>14728</v>
      </c>
      <c r="D1506" s="43">
        <v>31.66</v>
      </c>
      <c r="E1506" s="44">
        <v>1587</v>
      </c>
      <c r="F1506" s="44">
        <v>793</v>
      </c>
      <c r="G1506" s="45">
        <v>794</v>
      </c>
      <c r="H1506" s="46">
        <v>50</v>
      </c>
    </row>
    <row r="1507" spans="2:8">
      <c r="B1507" s="47" t="s">
        <v>1609</v>
      </c>
      <c r="C1507" s="48">
        <v>18311</v>
      </c>
      <c r="D1507" s="49">
        <v>122.83</v>
      </c>
      <c r="E1507" s="50">
        <v>15167</v>
      </c>
      <c r="F1507" s="50">
        <v>7178</v>
      </c>
      <c r="G1507" s="51">
        <v>7989</v>
      </c>
      <c r="H1507" s="52">
        <v>123</v>
      </c>
    </row>
    <row r="1508" spans="2:8">
      <c r="B1508" s="41" t="s">
        <v>1610</v>
      </c>
      <c r="C1508" s="42">
        <v>18461</v>
      </c>
      <c r="D1508" s="43">
        <v>15.68</v>
      </c>
      <c r="E1508" s="44">
        <v>1288</v>
      </c>
      <c r="F1508" s="44">
        <v>650</v>
      </c>
      <c r="G1508" s="45">
        <v>638</v>
      </c>
      <c r="H1508" s="46">
        <v>82</v>
      </c>
    </row>
    <row r="1509" spans="2:8">
      <c r="B1509" s="47" t="s">
        <v>1611</v>
      </c>
      <c r="C1509" s="48">
        <v>93339</v>
      </c>
      <c r="D1509" s="49">
        <v>100.3</v>
      </c>
      <c r="E1509" s="50">
        <v>6030</v>
      </c>
      <c r="F1509" s="50">
        <v>3056</v>
      </c>
      <c r="G1509" s="51">
        <v>2974</v>
      </c>
      <c r="H1509" s="52">
        <v>60</v>
      </c>
    </row>
    <row r="1510" spans="2:8">
      <c r="B1510" s="41" t="s">
        <v>1612</v>
      </c>
      <c r="C1510" s="42">
        <v>88499</v>
      </c>
      <c r="D1510" s="43">
        <v>64.959999999999994</v>
      </c>
      <c r="E1510" s="44">
        <v>10528</v>
      </c>
      <c r="F1510" s="44">
        <v>5329</v>
      </c>
      <c r="G1510" s="45">
        <v>5199</v>
      </c>
      <c r="H1510" s="46">
        <v>162</v>
      </c>
    </row>
    <row r="1511" spans="2:8">
      <c r="B1511" s="47" t="s">
        <v>1613</v>
      </c>
      <c r="C1511" s="48">
        <v>64560</v>
      </c>
      <c r="D1511" s="49">
        <v>73.73</v>
      </c>
      <c r="E1511" s="50">
        <v>23785</v>
      </c>
      <c r="F1511" s="50">
        <v>11876</v>
      </c>
      <c r="G1511" s="51">
        <v>11909</v>
      </c>
      <c r="H1511" s="52">
        <v>323</v>
      </c>
    </row>
    <row r="1512" spans="2:8">
      <c r="B1512" s="41" t="s">
        <v>1614</v>
      </c>
      <c r="C1512" s="42">
        <v>97794</v>
      </c>
      <c r="D1512" s="43">
        <v>26.19</v>
      </c>
      <c r="E1512" s="44">
        <v>1959</v>
      </c>
      <c r="F1512" s="44">
        <v>946</v>
      </c>
      <c r="G1512" s="45">
        <v>1013</v>
      </c>
      <c r="H1512" s="46">
        <v>75</v>
      </c>
    </row>
    <row r="1513" spans="2:8">
      <c r="B1513" s="47" t="s">
        <v>1615</v>
      </c>
      <c r="C1513" s="48">
        <v>1589</v>
      </c>
      <c r="D1513" s="49">
        <v>58.91</v>
      </c>
      <c r="E1513" s="50">
        <v>30054</v>
      </c>
      <c r="F1513" s="50">
        <v>14575</v>
      </c>
      <c r="G1513" s="51">
        <v>15479</v>
      </c>
      <c r="H1513" s="52">
        <v>510</v>
      </c>
    </row>
    <row r="1514" spans="2:8">
      <c r="B1514" s="41" t="s">
        <v>1616</v>
      </c>
      <c r="C1514" s="42">
        <v>33397</v>
      </c>
      <c r="D1514" s="43">
        <v>110.31</v>
      </c>
      <c r="E1514" s="44">
        <v>29466</v>
      </c>
      <c r="F1514" s="44">
        <v>14891</v>
      </c>
      <c r="G1514" s="45">
        <v>14575</v>
      </c>
      <c r="H1514" s="46">
        <v>267</v>
      </c>
    </row>
    <row r="1515" spans="2:8">
      <c r="B1515" s="47" t="s">
        <v>1617</v>
      </c>
      <c r="C1515" s="48">
        <v>31737</v>
      </c>
      <c r="D1515" s="49">
        <v>108.99</v>
      </c>
      <c r="E1515" s="50">
        <v>25484</v>
      </c>
      <c r="F1515" s="50">
        <v>12481</v>
      </c>
      <c r="G1515" s="51">
        <v>13003</v>
      </c>
      <c r="H1515" s="52">
        <v>234</v>
      </c>
    </row>
    <row r="1516" spans="2:8">
      <c r="B1516" s="41" t="s">
        <v>1618</v>
      </c>
      <c r="C1516" s="42">
        <v>17207</v>
      </c>
      <c r="D1516" s="43">
        <v>30.69</v>
      </c>
      <c r="E1516" s="44">
        <v>5044</v>
      </c>
      <c r="F1516" s="44">
        <v>2388</v>
      </c>
      <c r="G1516" s="45">
        <v>2656</v>
      </c>
      <c r="H1516" s="46">
        <v>164</v>
      </c>
    </row>
    <row r="1517" spans="2:8">
      <c r="B1517" s="47" t="s">
        <v>1619</v>
      </c>
      <c r="C1517" s="48">
        <v>9306</v>
      </c>
      <c r="D1517" s="49">
        <v>23.76</v>
      </c>
      <c r="E1517" s="50">
        <v>5711</v>
      </c>
      <c r="F1517" s="50">
        <v>2738</v>
      </c>
      <c r="G1517" s="51">
        <v>2973</v>
      </c>
      <c r="H1517" s="52">
        <v>240</v>
      </c>
    </row>
    <row r="1518" spans="2:8">
      <c r="B1518" s="41" t="s">
        <v>1620</v>
      </c>
      <c r="C1518" s="42">
        <v>67806</v>
      </c>
      <c r="D1518" s="43">
        <v>36.83</v>
      </c>
      <c r="E1518" s="44">
        <v>5322</v>
      </c>
      <c r="F1518" s="44">
        <v>2615</v>
      </c>
      <c r="G1518" s="45">
        <v>2707</v>
      </c>
      <c r="H1518" s="46">
        <v>145</v>
      </c>
    </row>
    <row r="1519" spans="2:8">
      <c r="B1519" s="47" t="s">
        <v>1621</v>
      </c>
      <c r="C1519" s="48">
        <v>66976</v>
      </c>
      <c r="D1519" s="49">
        <v>15.69</v>
      </c>
      <c r="E1519" s="50">
        <v>6749</v>
      </c>
      <c r="F1519" s="50">
        <v>3316</v>
      </c>
      <c r="G1519" s="51">
        <v>3433</v>
      </c>
      <c r="H1519" s="52">
        <v>430</v>
      </c>
    </row>
    <row r="1520" spans="2:8">
      <c r="B1520" s="41" t="s">
        <v>1622</v>
      </c>
      <c r="C1520" s="42">
        <v>31552</v>
      </c>
      <c r="D1520" s="43">
        <v>15.62</v>
      </c>
      <c r="E1520" s="44">
        <v>6505</v>
      </c>
      <c r="F1520" s="44">
        <v>3254</v>
      </c>
      <c r="G1520" s="45">
        <v>3251</v>
      </c>
      <c r="H1520" s="46">
        <v>416</v>
      </c>
    </row>
    <row r="1521" spans="2:8">
      <c r="B1521" s="47" t="s">
        <v>1623</v>
      </c>
      <c r="C1521" s="48">
        <v>96472</v>
      </c>
      <c r="D1521" s="49">
        <v>49.97</v>
      </c>
      <c r="E1521" s="50">
        <v>13107</v>
      </c>
      <c r="F1521" s="50">
        <v>6447</v>
      </c>
      <c r="G1521" s="51">
        <v>6660</v>
      </c>
      <c r="H1521" s="52">
        <v>262</v>
      </c>
    </row>
    <row r="1522" spans="2:8">
      <c r="B1522" s="41" t="s">
        <v>1624</v>
      </c>
      <c r="C1522" s="42">
        <v>63322</v>
      </c>
      <c r="D1522" s="43">
        <v>29.99</v>
      </c>
      <c r="E1522" s="44">
        <v>28071</v>
      </c>
      <c r="F1522" s="44">
        <v>13695</v>
      </c>
      <c r="G1522" s="45">
        <v>14376</v>
      </c>
      <c r="H1522" s="46">
        <v>936</v>
      </c>
    </row>
    <row r="1523" spans="2:8">
      <c r="B1523" s="47" t="s">
        <v>1625</v>
      </c>
      <c r="C1523" s="48">
        <v>8228</v>
      </c>
      <c r="D1523" s="49">
        <v>26.88</v>
      </c>
      <c r="E1523" s="50">
        <v>6359</v>
      </c>
      <c r="F1523" s="50">
        <v>3098</v>
      </c>
      <c r="G1523" s="51">
        <v>3261</v>
      </c>
      <c r="H1523" s="52">
        <v>237</v>
      </c>
    </row>
    <row r="1524" spans="2:8">
      <c r="B1524" s="41" t="s">
        <v>1626</v>
      </c>
      <c r="C1524" s="42">
        <v>63110</v>
      </c>
      <c r="D1524" s="43">
        <v>65.040000000000006</v>
      </c>
      <c r="E1524" s="44">
        <v>45202</v>
      </c>
      <c r="F1524" s="44">
        <v>22538</v>
      </c>
      <c r="G1524" s="45">
        <v>22664</v>
      </c>
      <c r="H1524" s="46">
        <v>695</v>
      </c>
    </row>
    <row r="1525" spans="2:8">
      <c r="B1525" s="47" t="s">
        <v>1627</v>
      </c>
      <c r="C1525" s="48">
        <v>93426</v>
      </c>
      <c r="D1525" s="49">
        <v>119.61</v>
      </c>
      <c r="E1525" s="50">
        <v>12081</v>
      </c>
      <c r="F1525" s="50">
        <v>6097</v>
      </c>
      <c r="G1525" s="51">
        <v>5984</v>
      </c>
      <c r="H1525" s="52">
        <v>101</v>
      </c>
    </row>
    <row r="1526" spans="2:8">
      <c r="B1526" s="41" t="s">
        <v>1628</v>
      </c>
      <c r="C1526" s="42">
        <v>98630</v>
      </c>
      <c r="D1526" s="43">
        <v>122.45</v>
      </c>
      <c r="E1526" s="44">
        <v>6869</v>
      </c>
      <c r="F1526" s="44">
        <v>3430</v>
      </c>
      <c r="G1526" s="45">
        <v>3439</v>
      </c>
      <c r="H1526" s="46">
        <v>56</v>
      </c>
    </row>
    <row r="1527" spans="2:8">
      <c r="B1527" s="47" t="s">
        <v>1629</v>
      </c>
      <c r="C1527" s="48">
        <v>36329</v>
      </c>
      <c r="D1527" s="49">
        <v>54.43</v>
      </c>
      <c r="E1527" s="50">
        <v>2673</v>
      </c>
      <c r="F1527" s="50">
        <v>1314</v>
      </c>
      <c r="G1527" s="51">
        <v>1359</v>
      </c>
      <c r="H1527" s="52">
        <v>49</v>
      </c>
    </row>
    <row r="1528" spans="2:8">
      <c r="B1528" s="41" t="s">
        <v>1630</v>
      </c>
      <c r="C1528" s="42">
        <v>7580</v>
      </c>
      <c r="D1528" s="43">
        <v>19.13</v>
      </c>
      <c r="E1528" s="44">
        <v>5026</v>
      </c>
      <c r="F1528" s="44">
        <v>2454</v>
      </c>
      <c r="G1528" s="45">
        <v>2572</v>
      </c>
      <c r="H1528" s="46">
        <v>263</v>
      </c>
    </row>
    <row r="1529" spans="2:8">
      <c r="B1529" s="47" t="s">
        <v>1631</v>
      </c>
      <c r="C1529" s="48">
        <v>30952</v>
      </c>
      <c r="D1529" s="49">
        <v>37.89</v>
      </c>
      <c r="E1529" s="50">
        <v>24347</v>
      </c>
      <c r="F1529" s="50">
        <v>12090</v>
      </c>
      <c r="G1529" s="51">
        <v>12257</v>
      </c>
      <c r="H1529" s="52">
        <v>643</v>
      </c>
    </row>
    <row r="1530" spans="2:8">
      <c r="B1530" s="41" t="s">
        <v>1632</v>
      </c>
      <c r="C1530" s="42">
        <v>61191</v>
      </c>
      <c r="D1530" s="43">
        <v>45.33</v>
      </c>
      <c r="E1530" s="44">
        <v>12307</v>
      </c>
      <c r="F1530" s="44">
        <v>6092</v>
      </c>
      <c r="G1530" s="45">
        <v>6215</v>
      </c>
      <c r="H1530" s="46">
        <v>271</v>
      </c>
    </row>
    <row r="1531" spans="2:8">
      <c r="B1531" s="47" t="s">
        <v>1633</v>
      </c>
      <c r="C1531" s="48">
        <v>72348</v>
      </c>
      <c r="D1531" s="49">
        <v>51.11</v>
      </c>
      <c r="E1531" s="50">
        <v>6347</v>
      </c>
      <c r="F1531" s="50">
        <v>3225</v>
      </c>
      <c r="G1531" s="51">
        <v>3122</v>
      </c>
      <c r="H1531" s="52">
        <v>124</v>
      </c>
    </row>
    <row r="1532" spans="2:8">
      <c r="B1532" s="41" t="s">
        <v>1634</v>
      </c>
      <c r="C1532" s="42">
        <v>83013</v>
      </c>
      <c r="D1532" s="43">
        <v>37.22</v>
      </c>
      <c r="E1532" s="44">
        <v>63324</v>
      </c>
      <c r="F1532" s="44">
        <v>31321</v>
      </c>
      <c r="G1532" s="45">
        <v>32003</v>
      </c>
      <c r="H1532" s="46">
        <v>1701</v>
      </c>
    </row>
    <row r="1533" spans="2:8">
      <c r="B1533" s="47" t="s">
        <v>1635</v>
      </c>
      <c r="C1533" s="48">
        <v>35119</v>
      </c>
      <c r="D1533" s="49">
        <v>51.55</v>
      </c>
      <c r="E1533" s="50">
        <v>2177</v>
      </c>
      <c r="F1533" s="50">
        <v>1110</v>
      </c>
      <c r="G1533" s="51">
        <v>1067</v>
      </c>
      <c r="H1533" s="52">
        <v>42</v>
      </c>
    </row>
    <row r="1534" spans="2:8">
      <c r="B1534" s="41" t="s">
        <v>1636</v>
      </c>
      <c r="C1534" s="42">
        <v>51503</v>
      </c>
      <c r="D1534" s="43">
        <v>38.799999999999997</v>
      </c>
      <c r="E1534" s="44">
        <v>28693</v>
      </c>
      <c r="F1534" s="44">
        <v>14033</v>
      </c>
      <c r="G1534" s="45">
        <v>14660</v>
      </c>
      <c r="H1534" s="46">
        <v>740</v>
      </c>
    </row>
    <row r="1535" spans="2:8">
      <c r="B1535" s="47" t="s">
        <v>1637</v>
      </c>
      <c r="C1535" s="48">
        <v>6571</v>
      </c>
      <c r="D1535" s="49">
        <v>33.57</v>
      </c>
      <c r="E1535" s="50">
        <v>4784</v>
      </c>
      <c r="F1535" s="50">
        <v>2341</v>
      </c>
      <c r="G1535" s="51">
        <v>2443</v>
      </c>
      <c r="H1535" s="52">
        <v>143</v>
      </c>
    </row>
    <row r="1536" spans="2:8">
      <c r="B1536" s="41" t="s">
        <v>1638</v>
      </c>
      <c r="C1536" s="42">
        <v>4741</v>
      </c>
      <c r="D1536" s="43">
        <v>44.1</v>
      </c>
      <c r="E1536" s="44">
        <v>7564</v>
      </c>
      <c r="F1536" s="44">
        <v>3836</v>
      </c>
      <c r="G1536" s="45">
        <v>3728</v>
      </c>
      <c r="H1536" s="46">
        <v>172</v>
      </c>
    </row>
    <row r="1537" spans="2:8">
      <c r="B1537" s="47" t="s">
        <v>1639</v>
      </c>
      <c r="C1537" s="48">
        <v>18055</v>
      </c>
      <c r="D1537" s="49">
        <v>181.36</v>
      </c>
      <c r="E1537" s="50">
        <v>208886</v>
      </c>
      <c r="F1537" s="50">
        <v>102911</v>
      </c>
      <c r="G1537" s="51">
        <v>105975</v>
      </c>
      <c r="H1537" s="52">
        <v>1152</v>
      </c>
    </row>
    <row r="1538" spans="2:8">
      <c r="B1538" s="41" t="s">
        <v>1640</v>
      </c>
      <c r="C1538" s="42">
        <v>27356</v>
      </c>
      <c r="D1538" s="43">
        <v>99.06</v>
      </c>
      <c r="E1538" s="44">
        <v>21798</v>
      </c>
      <c r="F1538" s="44">
        <v>10679</v>
      </c>
      <c r="G1538" s="45">
        <v>11119</v>
      </c>
      <c r="H1538" s="46">
        <v>220</v>
      </c>
    </row>
    <row r="1539" spans="2:8">
      <c r="B1539" s="47" t="s">
        <v>1641</v>
      </c>
      <c r="C1539" s="48">
        <v>36199</v>
      </c>
      <c r="D1539" s="49">
        <v>79.97</v>
      </c>
      <c r="E1539" s="50">
        <v>14676</v>
      </c>
      <c r="F1539" s="50">
        <v>7346</v>
      </c>
      <c r="G1539" s="51">
        <v>7330</v>
      </c>
      <c r="H1539" s="52">
        <v>184</v>
      </c>
    </row>
    <row r="1540" spans="2:8">
      <c r="B1540" s="41" t="s">
        <v>1642</v>
      </c>
      <c r="C1540" s="42">
        <v>91154</v>
      </c>
      <c r="D1540" s="43">
        <v>96.33</v>
      </c>
      <c r="E1540" s="44">
        <v>25593</v>
      </c>
      <c r="F1540" s="44">
        <v>12564</v>
      </c>
      <c r="G1540" s="45">
        <v>13029</v>
      </c>
      <c r="H1540" s="46">
        <v>266</v>
      </c>
    </row>
    <row r="1541" spans="2:8">
      <c r="B1541" s="47" t="s">
        <v>1643</v>
      </c>
      <c r="C1541" s="48">
        <v>4571</v>
      </c>
      <c r="D1541" s="49">
        <v>46.16</v>
      </c>
      <c r="E1541" s="50">
        <v>6141</v>
      </c>
      <c r="F1541" s="50">
        <v>3132</v>
      </c>
      <c r="G1541" s="51">
        <v>3009</v>
      </c>
      <c r="H1541" s="52">
        <v>133</v>
      </c>
    </row>
    <row r="1542" spans="2:8">
      <c r="B1542" s="41" t="s">
        <v>1644</v>
      </c>
      <c r="C1542" s="42">
        <v>90552</v>
      </c>
      <c r="D1542" s="43">
        <v>14.29</v>
      </c>
      <c r="E1542" s="44">
        <v>12203</v>
      </c>
      <c r="F1542" s="44">
        <v>5857</v>
      </c>
      <c r="G1542" s="45">
        <v>6346</v>
      </c>
      <c r="H1542" s="46">
        <v>854</v>
      </c>
    </row>
    <row r="1543" spans="2:8">
      <c r="B1543" s="47" t="s">
        <v>1645</v>
      </c>
      <c r="C1543" s="48">
        <v>91541</v>
      </c>
      <c r="D1543" s="49">
        <v>41.67</v>
      </c>
      <c r="E1543" s="50">
        <v>11243</v>
      </c>
      <c r="F1543" s="50">
        <v>5467</v>
      </c>
      <c r="G1543" s="51">
        <v>5776</v>
      </c>
      <c r="H1543" s="52">
        <v>270</v>
      </c>
    </row>
    <row r="1544" spans="2:8">
      <c r="B1544" s="41" t="s">
        <v>1646</v>
      </c>
      <c r="C1544" s="42">
        <v>2929</v>
      </c>
      <c r="D1544" s="43">
        <v>72.400000000000006</v>
      </c>
      <c r="E1544" s="44">
        <v>4510</v>
      </c>
      <c r="F1544" s="44">
        <v>2277</v>
      </c>
      <c r="G1544" s="45">
        <v>2233</v>
      </c>
      <c r="H1544" s="46">
        <v>62</v>
      </c>
    </row>
    <row r="1545" spans="2:8">
      <c r="B1545" s="47" t="s">
        <v>1647</v>
      </c>
      <c r="C1545" s="48">
        <v>97851</v>
      </c>
      <c r="D1545" s="49">
        <v>12.07</v>
      </c>
      <c r="E1545" s="50">
        <v>1013</v>
      </c>
      <c r="F1545" s="50">
        <v>516</v>
      </c>
      <c r="G1545" s="51">
        <v>497</v>
      </c>
      <c r="H1545" s="52">
        <v>84</v>
      </c>
    </row>
    <row r="1546" spans="2:8">
      <c r="B1546" s="41" t="s">
        <v>1648</v>
      </c>
      <c r="C1546" s="42">
        <v>84056</v>
      </c>
      <c r="D1546" s="43">
        <v>90.11</v>
      </c>
      <c r="E1546" s="44">
        <v>8267</v>
      </c>
      <c r="F1546" s="44">
        <v>4187</v>
      </c>
      <c r="G1546" s="45">
        <v>4080</v>
      </c>
      <c r="H1546" s="46">
        <v>92</v>
      </c>
    </row>
    <row r="1547" spans="2:8">
      <c r="B1547" s="47" t="s">
        <v>1649</v>
      </c>
      <c r="C1547" s="48">
        <v>72108</v>
      </c>
      <c r="D1547" s="49">
        <v>142.26</v>
      </c>
      <c r="E1547" s="50">
        <v>43723</v>
      </c>
      <c r="F1547" s="50">
        <v>21718</v>
      </c>
      <c r="G1547" s="51">
        <v>22005</v>
      </c>
      <c r="H1547" s="52">
        <v>307</v>
      </c>
    </row>
    <row r="1548" spans="2:8">
      <c r="B1548" s="41" t="s">
        <v>1650</v>
      </c>
      <c r="C1548" s="42">
        <v>97285</v>
      </c>
      <c r="D1548" s="43">
        <v>27.21</v>
      </c>
      <c r="E1548" s="44">
        <v>1673</v>
      </c>
      <c r="F1548" s="44">
        <v>839</v>
      </c>
      <c r="G1548" s="45">
        <v>834</v>
      </c>
      <c r="H1548" s="46">
        <v>61</v>
      </c>
    </row>
    <row r="1549" spans="2:8">
      <c r="B1549" s="47" t="s">
        <v>1651</v>
      </c>
      <c r="C1549" s="48">
        <v>78628</v>
      </c>
      <c r="D1549" s="49">
        <v>71.760000000000005</v>
      </c>
      <c r="E1549" s="50">
        <v>25274</v>
      </c>
      <c r="F1549" s="50">
        <v>12434</v>
      </c>
      <c r="G1549" s="51">
        <v>12840</v>
      </c>
      <c r="H1549" s="52">
        <v>352</v>
      </c>
    </row>
    <row r="1550" spans="2:8">
      <c r="B1550" s="41" t="s">
        <v>1652</v>
      </c>
      <c r="C1550" s="42">
        <v>92444</v>
      </c>
      <c r="D1550" s="43">
        <v>66.67</v>
      </c>
      <c r="E1550" s="44">
        <v>3383</v>
      </c>
      <c r="F1550" s="44">
        <v>1725</v>
      </c>
      <c r="G1550" s="45">
        <v>1658</v>
      </c>
      <c r="H1550" s="46">
        <v>51</v>
      </c>
    </row>
    <row r="1551" spans="2:8">
      <c r="B1551" s="47" t="s">
        <v>1653</v>
      </c>
      <c r="C1551" s="48">
        <v>65385</v>
      </c>
      <c r="D1551" s="49">
        <v>51.41</v>
      </c>
      <c r="E1551" s="50">
        <v>9922</v>
      </c>
      <c r="F1551" s="50">
        <v>4960</v>
      </c>
      <c r="G1551" s="51">
        <v>4962</v>
      </c>
      <c r="H1551" s="52">
        <v>193</v>
      </c>
    </row>
    <row r="1552" spans="2:8">
      <c r="B1552" s="41" t="s">
        <v>1654</v>
      </c>
      <c r="C1552" s="42">
        <v>7407</v>
      </c>
      <c r="D1552" s="43">
        <v>55.41</v>
      </c>
      <c r="E1552" s="44">
        <v>22283</v>
      </c>
      <c r="F1552" s="44">
        <v>10792</v>
      </c>
      <c r="G1552" s="45">
        <v>11491</v>
      </c>
      <c r="H1552" s="46">
        <v>402</v>
      </c>
    </row>
    <row r="1553" spans="2:8">
      <c r="B1553" s="47" t="s">
        <v>1655</v>
      </c>
      <c r="C1553" s="48">
        <v>99842</v>
      </c>
      <c r="D1553" s="49">
        <v>38.549999999999997</v>
      </c>
      <c r="E1553" s="50">
        <v>5540</v>
      </c>
      <c r="F1553" s="50">
        <v>2719</v>
      </c>
      <c r="G1553" s="51">
        <v>2821</v>
      </c>
      <c r="H1553" s="52">
        <v>144</v>
      </c>
    </row>
    <row r="1554" spans="2:8">
      <c r="B1554" s="41" t="s">
        <v>1656</v>
      </c>
      <c r="C1554" s="42">
        <v>1945</v>
      </c>
      <c r="D1554" s="43">
        <v>37.22</v>
      </c>
      <c r="E1554" s="44">
        <v>3672</v>
      </c>
      <c r="F1554" s="44">
        <v>1796</v>
      </c>
      <c r="G1554" s="45">
        <v>1876</v>
      </c>
      <c r="H1554" s="46">
        <v>99</v>
      </c>
    </row>
    <row r="1555" spans="2:8">
      <c r="B1555" s="47" t="s">
        <v>1657</v>
      </c>
      <c r="C1555" s="48">
        <v>65594</v>
      </c>
      <c r="D1555" s="49">
        <v>43.71</v>
      </c>
      <c r="E1555" s="50">
        <v>9303</v>
      </c>
      <c r="F1555" s="50">
        <v>4617</v>
      </c>
      <c r="G1555" s="51">
        <v>4686</v>
      </c>
      <c r="H1555" s="52">
        <v>213</v>
      </c>
    </row>
    <row r="1556" spans="2:8">
      <c r="B1556" s="41" t="s">
        <v>1658</v>
      </c>
      <c r="C1556" s="42">
        <v>65428</v>
      </c>
      <c r="D1556" s="43">
        <v>58.29</v>
      </c>
      <c r="E1556" s="44">
        <v>65440</v>
      </c>
      <c r="F1556" s="44">
        <v>32685</v>
      </c>
      <c r="G1556" s="45">
        <v>32755</v>
      </c>
      <c r="H1556" s="46">
        <v>1123</v>
      </c>
    </row>
    <row r="1557" spans="2:8">
      <c r="B1557" s="47" t="s">
        <v>1659</v>
      </c>
      <c r="C1557" s="48">
        <v>71277</v>
      </c>
      <c r="D1557" s="49">
        <v>16.22</v>
      </c>
      <c r="E1557" s="50">
        <v>10916</v>
      </c>
      <c r="F1557" s="50">
        <v>5426</v>
      </c>
      <c r="G1557" s="51">
        <v>5490</v>
      </c>
      <c r="H1557" s="52">
        <v>673</v>
      </c>
    </row>
    <row r="1558" spans="2:8">
      <c r="B1558" s="41" t="s">
        <v>1660</v>
      </c>
      <c r="C1558" s="42">
        <v>59602</v>
      </c>
      <c r="D1558" s="43">
        <v>158.15</v>
      </c>
      <c r="E1558" s="44">
        <v>10957</v>
      </c>
      <c r="F1558" s="44">
        <v>5690</v>
      </c>
      <c r="G1558" s="45">
        <v>5267</v>
      </c>
      <c r="H1558" s="46">
        <v>69</v>
      </c>
    </row>
    <row r="1559" spans="2:8">
      <c r="B1559" s="47" t="s">
        <v>1661</v>
      </c>
      <c r="C1559" s="48">
        <v>7929</v>
      </c>
      <c r="D1559" s="49">
        <v>72.05</v>
      </c>
      <c r="E1559" s="50">
        <v>3414</v>
      </c>
      <c r="F1559" s="50">
        <v>1690</v>
      </c>
      <c r="G1559" s="51">
        <v>1724</v>
      </c>
      <c r="H1559" s="52">
        <v>47</v>
      </c>
    </row>
    <row r="1560" spans="2:8">
      <c r="B1560" s="41" t="s">
        <v>1662</v>
      </c>
      <c r="C1560" s="42">
        <v>7318</v>
      </c>
      <c r="D1560" s="43">
        <v>116.04</v>
      </c>
      <c r="E1560" s="44">
        <v>27705</v>
      </c>
      <c r="F1560" s="44">
        <v>13385</v>
      </c>
      <c r="G1560" s="45">
        <v>14320</v>
      </c>
      <c r="H1560" s="46">
        <v>239</v>
      </c>
    </row>
    <row r="1561" spans="2:8">
      <c r="B1561" s="47" t="s">
        <v>1663</v>
      </c>
      <c r="C1561" s="48">
        <v>66111</v>
      </c>
      <c r="D1561" s="49">
        <v>167.52</v>
      </c>
      <c r="E1561" s="50">
        <v>180741</v>
      </c>
      <c r="F1561" s="50">
        <v>89665</v>
      </c>
      <c r="G1561" s="51">
        <v>91076</v>
      </c>
      <c r="H1561" s="52">
        <v>1079</v>
      </c>
    </row>
    <row r="1562" spans="2:8">
      <c r="B1562" s="41" t="s">
        <v>1664</v>
      </c>
      <c r="C1562" s="42">
        <v>54439</v>
      </c>
      <c r="D1562" s="43">
        <v>20.63</v>
      </c>
      <c r="E1562" s="44">
        <v>7427</v>
      </c>
      <c r="F1562" s="44">
        <v>3548</v>
      </c>
      <c r="G1562" s="45">
        <v>3879</v>
      </c>
      <c r="H1562" s="46">
        <v>360</v>
      </c>
    </row>
    <row r="1563" spans="2:8">
      <c r="B1563" s="47" t="s">
        <v>1665</v>
      </c>
      <c r="C1563" s="48">
        <v>66740</v>
      </c>
      <c r="D1563" s="49">
        <v>43.3</v>
      </c>
      <c r="E1563" s="50">
        <v>34552</v>
      </c>
      <c r="F1563" s="50">
        <v>16763</v>
      </c>
      <c r="G1563" s="51">
        <v>17789</v>
      </c>
      <c r="H1563" s="52">
        <v>798</v>
      </c>
    </row>
    <row r="1564" spans="2:8">
      <c r="B1564" s="41" t="s">
        <v>1666</v>
      </c>
      <c r="C1564" s="42">
        <v>31553</v>
      </c>
      <c r="D1564" s="43">
        <v>15.29</v>
      </c>
      <c r="E1564" s="44">
        <v>1972</v>
      </c>
      <c r="F1564" s="44">
        <v>971</v>
      </c>
      <c r="G1564" s="45">
        <v>1001</v>
      </c>
      <c r="H1564" s="46">
        <v>129</v>
      </c>
    </row>
    <row r="1565" spans="2:8">
      <c r="B1565" s="47" t="s">
        <v>1667</v>
      </c>
      <c r="C1565" s="48">
        <v>74343</v>
      </c>
      <c r="D1565" s="49">
        <v>57.92</v>
      </c>
      <c r="E1565" s="50">
        <v>18794</v>
      </c>
      <c r="F1565" s="50">
        <v>9369</v>
      </c>
      <c r="G1565" s="51">
        <v>9425</v>
      </c>
      <c r="H1565" s="52">
        <v>324</v>
      </c>
    </row>
    <row r="1566" spans="2:8">
      <c r="B1566" s="41" t="s">
        <v>1668</v>
      </c>
      <c r="C1566" s="42">
        <v>38226</v>
      </c>
      <c r="D1566" s="43">
        <v>224.49</v>
      </c>
      <c r="E1566" s="44">
        <v>104948</v>
      </c>
      <c r="F1566" s="44">
        <v>52202</v>
      </c>
      <c r="G1566" s="45">
        <v>52746</v>
      </c>
      <c r="H1566" s="46">
        <v>467</v>
      </c>
    </row>
    <row r="1567" spans="2:8">
      <c r="B1567" s="47" t="s">
        <v>1669</v>
      </c>
      <c r="C1567" s="48">
        <v>33154</v>
      </c>
      <c r="D1567" s="49">
        <v>109.8</v>
      </c>
      <c r="E1567" s="50">
        <v>25062</v>
      </c>
      <c r="F1567" s="50">
        <v>12427</v>
      </c>
      <c r="G1567" s="51">
        <v>12635</v>
      </c>
      <c r="H1567" s="52">
        <v>228</v>
      </c>
    </row>
    <row r="1568" spans="2:8">
      <c r="B1568" s="41" t="s">
        <v>1670</v>
      </c>
      <c r="C1568" s="42">
        <v>29410</v>
      </c>
      <c r="D1568" s="43">
        <v>304.58</v>
      </c>
      <c r="E1568" s="44">
        <v>23655</v>
      </c>
      <c r="F1568" s="44">
        <v>11708</v>
      </c>
      <c r="G1568" s="45">
        <v>11947</v>
      </c>
      <c r="H1568" s="46">
        <v>78</v>
      </c>
    </row>
    <row r="1569" spans="2:8">
      <c r="B1569" s="47" t="s">
        <v>1671</v>
      </c>
      <c r="C1569" s="48">
        <v>39524</v>
      </c>
      <c r="D1569" s="49">
        <v>18.579999999999998</v>
      </c>
      <c r="E1569" s="50">
        <v>849</v>
      </c>
      <c r="F1569" s="50">
        <v>412</v>
      </c>
      <c r="G1569" s="51">
        <v>437</v>
      </c>
      <c r="H1569" s="52">
        <v>46</v>
      </c>
    </row>
    <row r="1570" spans="2:8">
      <c r="B1570" s="41" t="s">
        <v>1672</v>
      </c>
      <c r="C1570" s="42">
        <v>6792</v>
      </c>
      <c r="D1570" s="43">
        <v>81.84</v>
      </c>
      <c r="E1570" s="44">
        <v>14398</v>
      </c>
      <c r="F1570" s="44">
        <v>6995</v>
      </c>
      <c r="G1570" s="45">
        <v>7403</v>
      </c>
      <c r="H1570" s="46">
        <v>176</v>
      </c>
    </row>
    <row r="1571" spans="2:8">
      <c r="B1571" s="47" t="s">
        <v>1673</v>
      </c>
      <c r="C1571" s="48">
        <v>6526</v>
      </c>
      <c r="D1571" s="49">
        <v>207.66</v>
      </c>
      <c r="E1571" s="50">
        <v>26297</v>
      </c>
      <c r="F1571" s="50">
        <v>12762</v>
      </c>
      <c r="G1571" s="51">
        <v>13535</v>
      </c>
      <c r="H1571" s="52">
        <v>127</v>
      </c>
    </row>
    <row r="1572" spans="2:8">
      <c r="B1572" s="41" t="s">
        <v>1674</v>
      </c>
      <c r="C1572" s="42">
        <v>53757</v>
      </c>
      <c r="D1572" s="43">
        <v>34.22</v>
      </c>
      <c r="E1572" s="44">
        <v>55767</v>
      </c>
      <c r="F1572" s="44">
        <v>27323</v>
      </c>
      <c r="G1572" s="45">
        <v>28444</v>
      </c>
      <c r="H1572" s="46">
        <v>1630</v>
      </c>
    </row>
    <row r="1573" spans="2:8">
      <c r="B1573" s="47" t="s">
        <v>1675</v>
      </c>
      <c r="C1573" s="48">
        <v>56329</v>
      </c>
      <c r="D1573" s="49">
        <v>23.17</v>
      </c>
      <c r="E1573" s="50">
        <v>2731</v>
      </c>
      <c r="F1573" s="50">
        <v>1372</v>
      </c>
      <c r="G1573" s="51">
        <v>1359</v>
      </c>
      <c r="H1573" s="52">
        <v>118</v>
      </c>
    </row>
    <row r="1574" spans="2:8">
      <c r="B1574" s="41" t="s">
        <v>1676</v>
      </c>
      <c r="C1574" s="42">
        <v>56346</v>
      </c>
      <c r="D1574" s="43">
        <v>7.06</v>
      </c>
      <c r="E1574" s="44">
        <v>1280</v>
      </c>
      <c r="F1574" s="44">
        <v>642</v>
      </c>
      <c r="G1574" s="45">
        <v>638</v>
      </c>
      <c r="H1574" s="46">
        <v>181</v>
      </c>
    </row>
    <row r="1575" spans="2:8">
      <c r="B1575" s="47" t="s">
        <v>1677</v>
      </c>
      <c r="C1575" s="48">
        <v>31157</v>
      </c>
      <c r="D1575" s="49">
        <v>43</v>
      </c>
      <c r="E1575" s="50">
        <v>19359</v>
      </c>
      <c r="F1575" s="50">
        <v>9579</v>
      </c>
      <c r="G1575" s="51">
        <v>9780</v>
      </c>
      <c r="H1575" s="52">
        <v>450</v>
      </c>
    </row>
    <row r="1576" spans="2:8">
      <c r="B1576" s="41" t="s">
        <v>1678</v>
      </c>
      <c r="C1576" s="42">
        <v>48336</v>
      </c>
      <c r="D1576" s="43">
        <v>78.08</v>
      </c>
      <c r="E1576" s="44">
        <v>14260</v>
      </c>
      <c r="F1576" s="44">
        <v>7175</v>
      </c>
      <c r="G1576" s="45">
        <v>7085</v>
      </c>
      <c r="H1576" s="46">
        <v>183</v>
      </c>
    </row>
    <row r="1577" spans="2:8">
      <c r="B1577" s="47" t="s">
        <v>1679</v>
      </c>
      <c r="C1577" s="48">
        <v>18546</v>
      </c>
      <c r="D1577" s="49">
        <v>47.41</v>
      </c>
      <c r="E1577" s="50">
        <v>9320</v>
      </c>
      <c r="F1577" s="50">
        <v>4484</v>
      </c>
      <c r="G1577" s="51">
        <v>4836</v>
      </c>
      <c r="H1577" s="52">
        <v>197</v>
      </c>
    </row>
    <row r="1578" spans="2:8">
      <c r="B1578" s="41" t="s">
        <v>1680</v>
      </c>
      <c r="C1578" s="42">
        <v>9619</v>
      </c>
      <c r="D1578" s="43">
        <v>35.299999999999997</v>
      </c>
      <c r="E1578" s="44">
        <v>1777</v>
      </c>
      <c r="F1578" s="44">
        <v>882</v>
      </c>
      <c r="G1578" s="45">
        <v>895</v>
      </c>
      <c r="H1578" s="46">
        <v>50</v>
      </c>
    </row>
    <row r="1579" spans="2:8">
      <c r="B1579" s="47" t="s">
        <v>1681</v>
      </c>
      <c r="C1579" s="48">
        <v>96528</v>
      </c>
      <c r="D1579" s="49">
        <v>33.57</v>
      </c>
      <c r="E1579" s="50">
        <v>2915</v>
      </c>
      <c r="F1579" s="50">
        <v>1457</v>
      </c>
      <c r="G1579" s="51">
        <v>1458</v>
      </c>
      <c r="H1579" s="52">
        <v>87</v>
      </c>
    </row>
    <row r="1580" spans="2:8">
      <c r="B1580" s="41" t="s">
        <v>1682</v>
      </c>
      <c r="C1580" s="42">
        <v>95197</v>
      </c>
      <c r="D1580" s="43">
        <v>26.66</v>
      </c>
      <c r="E1580" s="44">
        <v>1922</v>
      </c>
      <c r="F1580" s="44">
        <v>949</v>
      </c>
      <c r="G1580" s="45">
        <v>973</v>
      </c>
      <c r="H1580" s="46">
        <v>72</v>
      </c>
    </row>
    <row r="1581" spans="2:8">
      <c r="B1581" s="47" t="s">
        <v>1683</v>
      </c>
      <c r="C1581" s="48">
        <v>72516</v>
      </c>
      <c r="D1581" s="49">
        <v>18.72</v>
      </c>
      <c r="E1581" s="50">
        <v>2490</v>
      </c>
      <c r="F1581" s="50">
        <v>1269</v>
      </c>
      <c r="G1581" s="51">
        <v>1221</v>
      </c>
      <c r="H1581" s="52">
        <v>133</v>
      </c>
    </row>
    <row r="1582" spans="2:8">
      <c r="B1582" s="41" t="s">
        <v>1684</v>
      </c>
      <c r="C1582" s="42">
        <v>9481</v>
      </c>
      <c r="D1582" s="43">
        <v>9</v>
      </c>
      <c r="E1582" s="44">
        <v>2086</v>
      </c>
      <c r="F1582" s="44">
        <v>1047</v>
      </c>
      <c r="G1582" s="45">
        <v>1039</v>
      </c>
      <c r="H1582" s="46">
        <v>232</v>
      </c>
    </row>
    <row r="1583" spans="2:8">
      <c r="B1583" s="47" t="s">
        <v>1685</v>
      </c>
      <c r="C1583" s="48">
        <v>91443</v>
      </c>
      <c r="D1583" s="49">
        <v>45.12</v>
      </c>
      <c r="E1583" s="50">
        <v>4648</v>
      </c>
      <c r="F1583" s="50">
        <v>2291</v>
      </c>
      <c r="G1583" s="51">
        <v>2357</v>
      </c>
      <c r="H1583" s="52">
        <v>103</v>
      </c>
    </row>
    <row r="1584" spans="2:8">
      <c r="B1584" s="41" t="s">
        <v>1686</v>
      </c>
      <c r="C1584" s="42">
        <v>89601</v>
      </c>
      <c r="D1584" s="43">
        <v>75.87</v>
      </c>
      <c r="E1584" s="44">
        <v>6883</v>
      </c>
      <c r="F1584" s="44">
        <v>3554</v>
      </c>
      <c r="G1584" s="45">
        <v>3329</v>
      </c>
      <c r="H1584" s="46">
        <v>91</v>
      </c>
    </row>
    <row r="1585" spans="2:8">
      <c r="B1585" s="47" t="s">
        <v>1687</v>
      </c>
      <c r="C1585" s="48">
        <v>22869</v>
      </c>
      <c r="D1585" s="49">
        <v>9.99</v>
      </c>
      <c r="E1585" s="50">
        <v>19271</v>
      </c>
      <c r="F1585" s="50">
        <v>9347</v>
      </c>
      <c r="G1585" s="51">
        <v>9924</v>
      </c>
      <c r="H1585" s="52">
        <v>1929</v>
      </c>
    </row>
    <row r="1586" spans="2:8">
      <c r="B1586" s="41" t="s">
        <v>1688</v>
      </c>
      <c r="C1586" s="42">
        <v>96110</v>
      </c>
      <c r="D1586" s="43">
        <v>94.87</v>
      </c>
      <c r="E1586" s="44">
        <v>7259</v>
      </c>
      <c r="F1586" s="44">
        <v>3688</v>
      </c>
      <c r="G1586" s="45">
        <v>3571</v>
      </c>
      <c r="H1586" s="46">
        <v>77</v>
      </c>
    </row>
    <row r="1587" spans="2:8">
      <c r="B1587" s="47" t="s">
        <v>1689</v>
      </c>
      <c r="C1587" s="48">
        <v>32816</v>
      </c>
      <c r="D1587" s="49">
        <v>60.04</v>
      </c>
      <c r="E1587" s="50">
        <v>8475</v>
      </c>
      <c r="F1587" s="50">
        <v>4197</v>
      </c>
      <c r="G1587" s="51">
        <v>4278</v>
      </c>
      <c r="H1587" s="52">
        <v>141</v>
      </c>
    </row>
    <row r="1588" spans="2:8">
      <c r="B1588" s="41" t="s">
        <v>1690</v>
      </c>
      <c r="C1588" s="42">
        <v>67105</v>
      </c>
      <c r="D1588" s="43">
        <v>28.06</v>
      </c>
      <c r="E1588" s="44">
        <v>20193</v>
      </c>
      <c r="F1588" s="44">
        <v>10049</v>
      </c>
      <c r="G1588" s="45">
        <v>10144</v>
      </c>
      <c r="H1588" s="46">
        <v>720</v>
      </c>
    </row>
    <row r="1589" spans="2:8">
      <c r="B1589" s="47" t="s">
        <v>1691</v>
      </c>
      <c r="C1589" s="48">
        <v>91583</v>
      </c>
      <c r="D1589" s="49">
        <v>27.5</v>
      </c>
      <c r="E1589" s="50">
        <v>2835</v>
      </c>
      <c r="F1589" s="50">
        <v>1433</v>
      </c>
      <c r="G1589" s="51">
        <v>1402</v>
      </c>
      <c r="H1589" s="52">
        <v>103</v>
      </c>
    </row>
    <row r="1590" spans="2:8">
      <c r="B1590" s="41" t="s">
        <v>1692</v>
      </c>
      <c r="C1590" s="42">
        <v>77761</v>
      </c>
      <c r="D1590" s="43">
        <v>34.21</v>
      </c>
      <c r="E1590" s="44">
        <v>3809</v>
      </c>
      <c r="F1590" s="44">
        <v>1869</v>
      </c>
      <c r="G1590" s="45">
        <v>1940</v>
      </c>
      <c r="H1590" s="46">
        <v>111</v>
      </c>
    </row>
    <row r="1591" spans="2:8">
      <c r="B1591" s="47" t="s">
        <v>1693</v>
      </c>
      <c r="C1591" s="48">
        <v>2681</v>
      </c>
      <c r="D1591" s="49">
        <v>24.34</v>
      </c>
      <c r="E1591" s="50">
        <v>6227</v>
      </c>
      <c r="F1591" s="50">
        <v>3109</v>
      </c>
      <c r="G1591" s="51">
        <v>3118</v>
      </c>
      <c r="H1591" s="52">
        <v>256</v>
      </c>
    </row>
    <row r="1592" spans="2:8">
      <c r="B1592" s="41" t="s">
        <v>1694</v>
      </c>
      <c r="C1592" s="42">
        <v>4435</v>
      </c>
      <c r="D1592" s="43">
        <v>81.47</v>
      </c>
      <c r="E1592" s="44">
        <v>18066</v>
      </c>
      <c r="F1592" s="44">
        <v>9285</v>
      </c>
      <c r="G1592" s="45">
        <v>8781</v>
      </c>
      <c r="H1592" s="46">
        <v>222</v>
      </c>
    </row>
    <row r="1593" spans="2:8">
      <c r="B1593" s="47" t="s">
        <v>1695</v>
      </c>
      <c r="C1593" s="48">
        <v>7619</v>
      </c>
      <c r="D1593" s="49">
        <v>53.43</v>
      </c>
      <c r="E1593" s="50">
        <v>2590</v>
      </c>
      <c r="F1593" s="50">
        <v>1330</v>
      </c>
      <c r="G1593" s="51">
        <v>1260</v>
      </c>
      <c r="H1593" s="52">
        <v>48</v>
      </c>
    </row>
    <row r="1594" spans="2:8">
      <c r="B1594" s="41" t="s">
        <v>1696</v>
      </c>
      <c r="C1594" s="42">
        <v>53937</v>
      </c>
      <c r="D1594" s="43">
        <v>121.67</v>
      </c>
      <c r="E1594" s="44">
        <v>13053</v>
      </c>
      <c r="F1594" s="44">
        <v>6500</v>
      </c>
      <c r="G1594" s="45">
        <v>6553</v>
      </c>
      <c r="H1594" s="46">
        <v>107</v>
      </c>
    </row>
    <row r="1595" spans="2:8">
      <c r="B1595" s="47" t="s">
        <v>1697</v>
      </c>
      <c r="C1595" s="48">
        <v>7907</v>
      </c>
      <c r="D1595" s="49">
        <v>83.15</v>
      </c>
      <c r="E1595" s="50">
        <v>8476</v>
      </c>
      <c r="F1595" s="50">
        <v>4276</v>
      </c>
      <c r="G1595" s="51">
        <v>4200</v>
      </c>
      <c r="H1595" s="52">
        <v>102</v>
      </c>
    </row>
    <row r="1596" spans="2:8">
      <c r="B1596" s="41" t="s">
        <v>1698</v>
      </c>
      <c r="C1596" s="42">
        <v>24837</v>
      </c>
      <c r="D1596" s="43">
        <v>24.3</v>
      </c>
      <c r="E1596" s="44">
        <v>25276</v>
      </c>
      <c r="F1596" s="44">
        <v>12294</v>
      </c>
      <c r="G1596" s="45">
        <v>12982</v>
      </c>
      <c r="H1596" s="46">
        <v>1040</v>
      </c>
    </row>
    <row r="1597" spans="2:8">
      <c r="B1597" s="47" t="s">
        <v>1699</v>
      </c>
      <c r="C1597" s="48">
        <v>9487</v>
      </c>
      <c r="D1597" s="49">
        <v>21.22</v>
      </c>
      <c r="E1597" s="50">
        <v>2392</v>
      </c>
      <c r="F1597" s="50">
        <v>1164</v>
      </c>
      <c r="G1597" s="51">
        <v>1228</v>
      </c>
      <c r="H1597" s="52">
        <v>113</v>
      </c>
    </row>
    <row r="1598" spans="2:8">
      <c r="B1598" s="41" t="s">
        <v>1700</v>
      </c>
      <c r="C1598" s="42">
        <v>98553</v>
      </c>
      <c r="D1598" s="43">
        <v>125.59</v>
      </c>
      <c r="E1598" s="44">
        <v>10960</v>
      </c>
      <c r="F1598" s="44">
        <v>5368</v>
      </c>
      <c r="G1598" s="45">
        <v>5592</v>
      </c>
      <c r="H1598" s="46">
        <v>87</v>
      </c>
    </row>
    <row r="1599" spans="2:8">
      <c r="B1599" s="47" t="s">
        <v>1701</v>
      </c>
      <c r="C1599" s="48">
        <v>4936</v>
      </c>
      <c r="D1599" s="49">
        <v>78.650000000000006</v>
      </c>
      <c r="E1599" s="50">
        <v>2422</v>
      </c>
      <c r="F1599" s="50">
        <v>1196</v>
      </c>
      <c r="G1599" s="51">
        <v>1226</v>
      </c>
      <c r="H1599" s="52">
        <v>31</v>
      </c>
    </row>
    <row r="1600" spans="2:8">
      <c r="B1600" s="41" t="s">
        <v>1702</v>
      </c>
      <c r="C1600" s="42">
        <v>36110</v>
      </c>
      <c r="D1600" s="43">
        <v>142.06</v>
      </c>
      <c r="E1600" s="44">
        <v>9764</v>
      </c>
      <c r="F1600" s="44">
        <v>4854</v>
      </c>
      <c r="G1600" s="45">
        <v>4910</v>
      </c>
      <c r="H1600" s="46">
        <v>69</v>
      </c>
    </row>
    <row r="1601" spans="2:8">
      <c r="B1601" s="47" t="s">
        <v>1703</v>
      </c>
      <c r="C1601" s="48">
        <v>33758</v>
      </c>
      <c r="D1601" s="49">
        <v>67.52</v>
      </c>
      <c r="E1601" s="50">
        <v>26776</v>
      </c>
      <c r="F1601" s="50">
        <v>13225</v>
      </c>
      <c r="G1601" s="51">
        <v>13551</v>
      </c>
      <c r="H1601" s="52">
        <v>397</v>
      </c>
    </row>
    <row r="1602" spans="2:8">
      <c r="B1602" s="41" t="s">
        <v>1704</v>
      </c>
      <c r="C1602" s="42">
        <v>99994</v>
      </c>
      <c r="D1602" s="43">
        <v>22.4</v>
      </c>
      <c r="E1602" s="44">
        <v>3559</v>
      </c>
      <c r="F1602" s="44">
        <v>1753</v>
      </c>
      <c r="G1602" s="45">
        <v>1806</v>
      </c>
      <c r="H1602" s="46">
        <v>159</v>
      </c>
    </row>
    <row r="1603" spans="2:8">
      <c r="B1603" s="47" t="s">
        <v>1705</v>
      </c>
      <c r="C1603" s="48">
        <v>36381</v>
      </c>
      <c r="D1603" s="49">
        <v>113.3</v>
      </c>
      <c r="E1603" s="50">
        <v>15914</v>
      </c>
      <c r="F1603" s="50">
        <v>7840</v>
      </c>
      <c r="G1603" s="51">
        <v>8074</v>
      </c>
      <c r="H1603" s="52">
        <v>140</v>
      </c>
    </row>
    <row r="1604" spans="2:8">
      <c r="B1604" s="41" t="s">
        <v>1706</v>
      </c>
      <c r="C1604" s="42">
        <v>96132</v>
      </c>
      <c r="D1604" s="43">
        <v>70.239999999999995</v>
      </c>
      <c r="E1604" s="44">
        <v>5941</v>
      </c>
      <c r="F1604" s="44">
        <v>3093</v>
      </c>
      <c r="G1604" s="45">
        <v>2848</v>
      </c>
      <c r="H1604" s="46">
        <v>85</v>
      </c>
    </row>
    <row r="1605" spans="2:8">
      <c r="B1605" s="47" t="s">
        <v>1707</v>
      </c>
      <c r="C1605" s="48">
        <v>98574</v>
      </c>
      <c r="D1605" s="49">
        <v>105.38</v>
      </c>
      <c r="E1605" s="50">
        <v>19732</v>
      </c>
      <c r="F1605" s="50">
        <v>10084</v>
      </c>
      <c r="G1605" s="51">
        <v>9648</v>
      </c>
      <c r="H1605" s="52">
        <v>187</v>
      </c>
    </row>
    <row r="1606" spans="2:8">
      <c r="B1606" s="41" t="s">
        <v>1708</v>
      </c>
      <c r="C1606" s="42">
        <v>57392</v>
      </c>
      <c r="D1606" s="43">
        <v>303.10000000000002</v>
      </c>
      <c r="E1606" s="44">
        <v>24869</v>
      </c>
      <c r="F1606" s="44">
        <v>12607</v>
      </c>
      <c r="G1606" s="45">
        <v>12262</v>
      </c>
      <c r="H1606" s="46">
        <v>82</v>
      </c>
    </row>
    <row r="1607" spans="2:8">
      <c r="B1607" s="47" t="s">
        <v>1709</v>
      </c>
      <c r="C1607" s="48">
        <v>4626</v>
      </c>
      <c r="D1607" s="49">
        <v>41.61</v>
      </c>
      <c r="E1607" s="50">
        <v>11038</v>
      </c>
      <c r="F1607" s="50">
        <v>5424</v>
      </c>
      <c r="G1607" s="51">
        <v>5614</v>
      </c>
      <c r="H1607" s="52">
        <v>265</v>
      </c>
    </row>
    <row r="1608" spans="2:8">
      <c r="B1608" s="41" t="s">
        <v>1710</v>
      </c>
      <c r="C1608" s="42">
        <v>29493</v>
      </c>
      <c r="D1608" s="43">
        <v>23.7</v>
      </c>
      <c r="E1608" s="44">
        <v>564</v>
      </c>
      <c r="F1608" s="44">
        <v>283</v>
      </c>
      <c r="G1608" s="45">
        <v>281</v>
      </c>
      <c r="H1608" s="46">
        <v>24</v>
      </c>
    </row>
    <row r="1609" spans="2:8">
      <c r="B1609" s="47" t="s">
        <v>1711</v>
      </c>
      <c r="C1609" s="48">
        <v>92253</v>
      </c>
      <c r="D1609" s="49">
        <v>63.41</v>
      </c>
      <c r="E1609" s="50">
        <v>4203</v>
      </c>
      <c r="F1609" s="50">
        <v>2116</v>
      </c>
      <c r="G1609" s="51">
        <v>2087</v>
      </c>
      <c r="H1609" s="52">
        <v>66</v>
      </c>
    </row>
    <row r="1610" spans="2:8">
      <c r="B1610" s="41" t="s">
        <v>1712</v>
      </c>
      <c r="C1610" s="42">
        <v>8289</v>
      </c>
      <c r="D1610" s="43">
        <v>23.35</v>
      </c>
      <c r="E1610" s="44">
        <v>13894</v>
      </c>
      <c r="F1610" s="44">
        <v>6768</v>
      </c>
      <c r="G1610" s="45">
        <v>7126</v>
      </c>
      <c r="H1610" s="46">
        <v>595</v>
      </c>
    </row>
    <row r="1611" spans="2:8">
      <c r="B1611" s="47" t="s">
        <v>1713</v>
      </c>
      <c r="C1611" s="48">
        <v>29640</v>
      </c>
      <c r="D1611" s="49">
        <v>234.92</v>
      </c>
      <c r="E1611" s="50">
        <v>18662</v>
      </c>
      <c r="F1611" s="50">
        <v>9048</v>
      </c>
      <c r="G1611" s="51">
        <v>9614</v>
      </c>
      <c r="H1611" s="52">
        <v>79</v>
      </c>
    </row>
    <row r="1612" spans="2:8">
      <c r="B1612" s="41" t="s">
        <v>1714</v>
      </c>
      <c r="C1612" s="42">
        <v>72355</v>
      </c>
      <c r="D1612" s="43">
        <v>23.25</v>
      </c>
      <c r="E1612" s="44">
        <v>4627</v>
      </c>
      <c r="F1612" s="44">
        <v>2357</v>
      </c>
      <c r="G1612" s="45">
        <v>2270</v>
      </c>
      <c r="H1612" s="46">
        <v>199</v>
      </c>
    </row>
    <row r="1613" spans="2:8">
      <c r="B1613" s="47" t="s">
        <v>1715</v>
      </c>
      <c r="C1613" s="48">
        <v>79677</v>
      </c>
      <c r="D1613" s="49">
        <v>14.72</v>
      </c>
      <c r="E1613" s="50">
        <v>2420</v>
      </c>
      <c r="F1613" s="50">
        <v>1182</v>
      </c>
      <c r="G1613" s="51">
        <v>1238</v>
      </c>
      <c r="H1613" s="52">
        <v>164</v>
      </c>
    </row>
    <row r="1614" spans="2:8">
      <c r="B1614" s="41" t="s">
        <v>1716</v>
      </c>
      <c r="C1614" s="42">
        <v>69250</v>
      </c>
      <c r="D1614" s="43">
        <v>22.49</v>
      </c>
      <c r="E1614" s="44">
        <v>4438</v>
      </c>
      <c r="F1614" s="44">
        <v>2210</v>
      </c>
      <c r="G1614" s="45">
        <v>2228</v>
      </c>
      <c r="H1614" s="46">
        <v>197</v>
      </c>
    </row>
    <row r="1615" spans="2:8">
      <c r="B1615" s="47" t="s">
        <v>1717</v>
      </c>
      <c r="C1615" s="48">
        <v>23923</v>
      </c>
      <c r="D1615" s="49">
        <v>38.21</v>
      </c>
      <c r="E1615" s="50">
        <v>4372</v>
      </c>
      <c r="F1615" s="50">
        <v>2130</v>
      </c>
      <c r="G1615" s="51">
        <v>2242</v>
      </c>
      <c r="H1615" s="52">
        <v>114</v>
      </c>
    </row>
    <row r="1616" spans="2:8">
      <c r="B1616" s="41" t="s">
        <v>1718</v>
      </c>
      <c r="C1616" s="42">
        <v>39218</v>
      </c>
      <c r="D1616" s="43">
        <v>86.07</v>
      </c>
      <c r="E1616" s="44">
        <v>30720</v>
      </c>
      <c r="F1616" s="44">
        <v>14825</v>
      </c>
      <c r="G1616" s="45">
        <v>15895</v>
      </c>
      <c r="H1616" s="46">
        <v>357</v>
      </c>
    </row>
    <row r="1617" spans="2:8">
      <c r="B1617" s="47" t="s">
        <v>1719</v>
      </c>
      <c r="C1617" s="48">
        <v>8261</v>
      </c>
      <c r="D1617" s="49">
        <v>55.04</v>
      </c>
      <c r="E1617" s="50">
        <v>3173</v>
      </c>
      <c r="F1617" s="50">
        <v>1537</v>
      </c>
      <c r="G1617" s="51">
        <v>1636</v>
      </c>
      <c r="H1617" s="52">
        <v>58</v>
      </c>
    </row>
    <row r="1618" spans="2:8">
      <c r="B1618" s="41" t="s">
        <v>1720</v>
      </c>
      <c r="C1618" s="42">
        <v>4916</v>
      </c>
      <c r="D1618" s="43">
        <v>156.18</v>
      </c>
      <c r="E1618" s="44">
        <v>3040</v>
      </c>
      <c r="F1618" s="44">
        <v>1560</v>
      </c>
      <c r="G1618" s="45">
        <v>1480</v>
      </c>
      <c r="H1618" s="46">
        <v>19</v>
      </c>
    </row>
    <row r="1619" spans="2:8">
      <c r="B1619" s="47" t="s">
        <v>1721</v>
      </c>
      <c r="C1619" s="48">
        <v>86956</v>
      </c>
      <c r="D1619" s="49">
        <v>21.34</v>
      </c>
      <c r="E1619" s="50">
        <v>12396</v>
      </c>
      <c r="F1619" s="50">
        <v>6200</v>
      </c>
      <c r="G1619" s="51">
        <v>6196</v>
      </c>
      <c r="H1619" s="52">
        <v>581</v>
      </c>
    </row>
    <row r="1620" spans="2:8">
      <c r="B1620" s="41" t="s">
        <v>1722</v>
      </c>
      <c r="C1620" s="42">
        <v>38364</v>
      </c>
      <c r="D1620" s="43">
        <v>35.47</v>
      </c>
      <c r="E1620" s="44">
        <v>11306</v>
      </c>
      <c r="F1620" s="44">
        <v>5555</v>
      </c>
      <c r="G1620" s="45">
        <v>5751</v>
      </c>
      <c r="H1620" s="46">
        <v>319</v>
      </c>
    </row>
    <row r="1621" spans="2:8">
      <c r="B1621" s="47" t="s">
        <v>1723</v>
      </c>
      <c r="C1621" s="48">
        <v>92539</v>
      </c>
      <c r="D1621" s="49">
        <v>50.28</v>
      </c>
      <c r="E1621" s="50">
        <v>2447</v>
      </c>
      <c r="F1621" s="50">
        <v>1227</v>
      </c>
      <c r="G1621" s="51">
        <v>1220</v>
      </c>
      <c r="H1621" s="52">
        <v>49</v>
      </c>
    </row>
    <row r="1622" spans="2:8">
      <c r="B1622" s="41" t="s">
        <v>1724</v>
      </c>
      <c r="C1622" s="42">
        <v>95173</v>
      </c>
      <c r="D1622" s="43">
        <v>19.190000000000001</v>
      </c>
      <c r="E1622" s="44">
        <v>3219</v>
      </c>
      <c r="F1622" s="44">
        <v>1538</v>
      </c>
      <c r="G1622" s="45">
        <v>1681</v>
      </c>
      <c r="H1622" s="46">
        <v>168</v>
      </c>
    </row>
    <row r="1623" spans="2:8">
      <c r="B1623" s="47" t="s">
        <v>1725</v>
      </c>
      <c r="C1623" s="48">
        <v>79650</v>
      </c>
      <c r="D1623" s="49">
        <v>67.94</v>
      </c>
      <c r="E1623" s="50">
        <v>19645</v>
      </c>
      <c r="F1623" s="50">
        <v>9573</v>
      </c>
      <c r="G1623" s="51">
        <v>10072</v>
      </c>
      <c r="H1623" s="52">
        <v>289</v>
      </c>
    </row>
    <row r="1624" spans="2:8">
      <c r="B1624" s="41" t="s">
        <v>1726</v>
      </c>
      <c r="C1624" s="42">
        <v>38170</v>
      </c>
      <c r="D1624" s="43">
        <v>39.729999999999997</v>
      </c>
      <c r="E1624" s="44">
        <v>5474</v>
      </c>
      <c r="F1624" s="44">
        <v>2693</v>
      </c>
      <c r="G1624" s="45">
        <v>2781</v>
      </c>
      <c r="H1624" s="46">
        <v>138</v>
      </c>
    </row>
    <row r="1625" spans="2:8">
      <c r="B1625" s="47" t="s">
        <v>1727</v>
      </c>
      <c r="C1625" s="48">
        <v>73614</v>
      </c>
      <c r="D1625" s="49">
        <v>56.83</v>
      </c>
      <c r="E1625" s="50">
        <v>39634</v>
      </c>
      <c r="F1625" s="50">
        <v>19449</v>
      </c>
      <c r="G1625" s="51">
        <v>20185</v>
      </c>
      <c r="H1625" s="52">
        <v>697</v>
      </c>
    </row>
    <row r="1626" spans="2:8">
      <c r="B1626" s="41" t="s">
        <v>1728</v>
      </c>
      <c r="C1626" s="42">
        <v>26419</v>
      </c>
      <c r="D1626" s="43">
        <v>68.8</v>
      </c>
      <c r="E1626" s="44">
        <v>20329</v>
      </c>
      <c r="F1626" s="44">
        <v>9909</v>
      </c>
      <c r="G1626" s="45">
        <v>10420</v>
      </c>
      <c r="H1626" s="46">
        <v>295</v>
      </c>
    </row>
    <row r="1627" spans="2:8">
      <c r="B1627" s="47" t="s">
        <v>1729</v>
      </c>
      <c r="C1627" s="48">
        <v>63679</v>
      </c>
      <c r="D1627" s="49">
        <v>133.56</v>
      </c>
      <c r="E1627" s="50">
        <v>10059</v>
      </c>
      <c r="F1627" s="50">
        <v>5153</v>
      </c>
      <c r="G1627" s="51">
        <v>4906</v>
      </c>
      <c r="H1627" s="52">
        <v>75</v>
      </c>
    </row>
    <row r="1628" spans="2:8">
      <c r="B1628" s="41" t="s">
        <v>1730</v>
      </c>
      <c r="C1628" s="42">
        <v>78713</v>
      </c>
      <c r="D1628" s="43">
        <v>80.7</v>
      </c>
      <c r="E1628" s="44">
        <v>21189</v>
      </c>
      <c r="F1628" s="44">
        <v>10647</v>
      </c>
      <c r="G1628" s="45">
        <v>10542</v>
      </c>
      <c r="H1628" s="46">
        <v>263</v>
      </c>
    </row>
    <row r="1629" spans="2:8">
      <c r="B1629" s="47" t="s">
        <v>1731</v>
      </c>
      <c r="C1629" s="48">
        <v>6279</v>
      </c>
      <c r="D1629" s="49">
        <v>7.06</v>
      </c>
      <c r="E1629" s="50">
        <v>1073</v>
      </c>
      <c r="F1629" s="50">
        <v>525</v>
      </c>
      <c r="G1629" s="51">
        <v>548</v>
      </c>
      <c r="H1629" s="52">
        <v>152</v>
      </c>
    </row>
    <row r="1630" spans="2:8">
      <c r="B1630" s="41" t="s">
        <v>1732</v>
      </c>
      <c r="C1630" s="42">
        <v>69198</v>
      </c>
      <c r="D1630" s="43">
        <v>31.61</v>
      </c>
      <c r="E1630" s="44">
        <v>15081</v>
      </c>
      <c r="F1630" s="44">
        <v>7318</v>
      </c>
      <c r="G1630" s="45">
        <v>7763</v>
      </c>
      <c r="H1630" s="46">
        <v>477</v>
      </c>
    </row>
    <row r="1631" spans="2:8">
      <c r="B1631" s="47" t="s">
        <v>1733</v>
      </c>
      <c r="C1631" s="48">
        <v>86529</v>
      </c>
      <c r="D1631" s="49">
        <v>75.260000000000005</v>
      </c>
      <c r="E1631" s="50">
        <v>17106</v>
      </c>
      <c r="F1631" s="50">
        <v>8446</v>
      </c>
      <c r="G1631" s="51">
        <v>8660</v>
      </c>
      <c r="H1631" s="52">
        <v>227</v>
      </c>
    </row>
    <row r="1632" spans="2:8">
      <c r="B1632" s="41" t="s">
        <v>1734</v>
      </c>
      <c r="C1632" s="42">
        <v>74575</v>
      </c>
      <c r="D1632" s="43">
        <v>105.21</v>
      </c>
      <c r="E1632" s="44">
        <v>5741</v>
      </c>
      <c r="F1632" s="44">
        <v>2972</v>
      </c>
      <c r="G1632" s="45">
        <v>2769</v>
      </c>
      <c r="H1632" s="46">
        <v>55</v>
      </c>
    </row>
    <row r="1633" spans="2:8">
      <c r="B1633" s="47" t="s">
        <v>1735</v>
      </c>
      <c r="C1633" s="48">
        <v>48465</v>
      </c>
      <c r="D1633" s="49">
        <v>19.45</v>
      </c>
      <c r="E1633" s="50">
        <v>12839</v>
      </c>
      <c r="F1633" s="50">
        <v>6437</v>
      </c>
      <c r="G1633" s="51">
        <v>6402</v>
      </c>
      <c r="H1633" s="52">
        <v>660</v>
      </c>
    </row>
    <row r="1634" spans="2:8">
      <c r="B1634" s="41" t="s">
        <v>1736</v>
      </c>
      <c r="C1634" s="42">
        <v>18258</v>
      </c>
      <c r="D1634" s="43">
        <v>38.28</v>
      </c>
      <c r="E1634" s="44">
        <v>5022</v>
      </c>
      <c r="F1634" s="44">
        <v>2454</v>
      </c>
      <c r="G1634" s="45">
        <v>2568</v>
      </c>
      <c r="H1634" s="46">
        <v>131</v>
      </c>
    </row>
    <row r="1635" spans="2:8">
      <c r="B1635" s="47" t="s">
        <v>1737</v>
      </c>
      <c r="C1635" s="48">
        <v>91126</v>
      </c>
      <c r="D1635" s="49">
        <v>40.799999999999997</v>
      </c>
      <c r="E1635" s="50">
        <v>40792</v>
      </c>
      <c r="F1635" s="50">
        <v>19895</v>
      </c>
      <c r="G1635" s="51">
        <v>20897</v>
      </c>
      <c r="H1635" s="52">
        <v>1000</v>
      </c>
    </row>
    <row r="1636" spans="2:8">
      <c r="B1636" s="41" t="s">
        <v>1738</v>
      </c>
      <c r="C1636" s="42">
        <v>73525</v>
      </c>
      <c r="D1636" s="43">
        <v>113.78</v>
      </c>
      <c r="E1636" s="44">
        <v>61186</v>
      </c>
      <c r="F1636" s="44">
        <v>29914</v>
      </c>
      <c r="G1636" s="45">
        <v>31272</v>
      </c>
      <c r="H1636" s="46">
        <v>538</v>
      </c>
    </row>
    <row r="1637" spans="2:8">
      <c r="B1637" s="47" t="s">
        <v>1739</v>
      </c>
      <c r="C1637" s="48">
        <v>74523</v>
      </c>
      <c r="D1637" s="49">
        <v>104.19</v>
      </c>
      <c r="E1637" s="50">
        <v>40440</v>
      </c>
      <c r="F1637" s="50">
        <v>19636</v>
      </c>
      <c r="G1637" s="51">
        <v>20804</v>
      </c>
      <c r="H1637" s="52">
        <v>388</v>
      </c>
    </row>
    <row r="1638" spans="2:8">
      <c r="B1638" s="41" t="s">
        <v>1740</v>
      </c>
      <c r="C1638" s="42">
        <v>86830</v>
      </c>
      <c r="D1638" s="43">
        <v>55.5</v>
      </c>
      <c r="E1638" s="44">
        <v>14075</v>
      </c>
      <c r="F1638" s="44">
        <v>6932</v>
      </c>
      <c r="G1638" s="45">
        <v>7143</v>
      </c>
      <c r="H1638" s="46">
        <v>254</v>
      </c>
    </row>
    <row r="1639" spans="2:8">
      <c r="B1639" s="47" t="s">
        <v>1741</v>
      </c>
      <c r="C1639" s="48">
        <v>74193</v>
      </c>
      <c r="D1639" s="49">
        <v>49.49</v>
      </c>
      <c r="E1639" s="50">
        <v>11425</v>
      </c>
      <c r="F1639" s="50">
        <v>5847</v>
      </c>
      <c r="G1639" s="51">
        <v>5578</v>
      </c>
      <c r="H1639" s="52">
        <v>231</v>
      </c>
    </row>
    <row r="1640" spans="2:8">
      <c r="B1640" s="41" t="s">
        <v>1742</v>
      </c>
      <c r="C1640" s="42">
        <v>65824</v>
      </c>
      <c r="D1640" s="43">
        <v>6.47</v>
      </c>
      <c r="E1640" s="44">
        <v>15333</v>
      </c>
      <c r="F1640" s="44">
        <v>7399</v>
      </c>
      <c r="G1640" s="45">
        <v>7934</v>
      </c>
      <c r="H1640" s="46">
        <v>2370</v>
      </c>
    </row>
    <row r="1641" spans="2:8">
      <c r="B1641" s="47" t="s">
        <v>1743</v>
      </c>
      <c r="C1641" s="48">
        <v>34613</v>
      </c>
      <c r="D1641" s="49">
        <v>84.79</v>
      </c>
      <c r="E1641" s="50">
        <v>18122</v>
      </c>
      <c r="F1641" s="50">
        <v>9144</v>
      </c>
      <c r="G1641" s="51">
        <v>8978</v>
      </c>
      <c r="H1641" s="52">
        <v>214</v>
      </c>
    </row>
    <row r="1642" spans="2:8">
      <c r="B1642" s="41" t="s">
        <v>1744</v>
      </c>
      <c r="C1642" s="42">
        <v>92421</v>
      </c>
      <c r="D1642" s="43">
        <v>123.8</v>
      </c>
      <c r="E1642" s="44">
        <v>28828</v>
      </c>
      <c r="F1642" s="44">
        <v>14401</v>
      </c>
      <c r="G1642" s="45">
        <v>14427</v>
      </c>
      <c r="H1642" s="46">
        <v>233</v>
      </c>
    </row>
    <row r="1643" spans="2:8">
      <c r="B1643" s="47" t="s">
        <v>1745</v>
      </c>
      <c r="C1643" s="48">
        <v>39397</v>
      </c>
      <c r="D1643" s="49">
        <v>32.659999999999997</v>
      </c>
      <c r="E1643" s="50">
        <v>2454</v>
      </c>
      <c r="F1643" s="50">
        <v>1207</v>
      </c>
      <c r="G1643" s="51">
        <v>1247</v>
      </c>
      <c r="H1643" s="52">
        <v>75</v>
      </c>
    </row>
    <row r="1644" spans="2:8">
      <c r="B1644" s="41" t="s">
        <v>1746</v>
      </c>
      <c r="C1644" s="42">
        <v>95120</v>
      </c>
      <c r="D1644" s="43">
        <v>59.18</v>
      </c>
      <c r="E1644" s="44">
        <v>7042</v>
      </c>
      <c r="F1644" s="44">
        <v>3445</v>
      </c>
      <c r="G1644" s="45">
        <v>3597</v>
      </c>
      <c r="H1644" s="46">
        <v>119</v>
      </c>
    </row>
    <row r="1645" spans="2:8">
      <c r="B1645" s="47" t="s">
        <v>1747</v>
      </c>
      <c r="C1645" s="48">
        <v>95131</v>
      </c>
      <c r="D1645" s="49">
        <v>36.700000000000003</v>
      </c>
      <c r="E1645" s="50">
        <v>4395</v>
      </c>
      <c r="F1645" s="50">
        <v>2147</v>
      </c>
      <c r="G1645" s="51">
        <v>2248</v>
      </c>
      <c r="H1645" s="52">
        <v>120</v>
      </c>
    </row>
    <row r="1646" spans="2:8">
      <c r="B1646" s="41" t="s">
        <v>1748</v>
      </c>
      <c r="C1646" s="42">
        <v>21493</v>
      </c>
      <c r="D1646" s="43">
        <v>11.55</v>
      </c>
      <c r="E1646" s="44">
        <v>16447</v>
      </c>
      <c r="F1646" s="44">
        <v>8128</v>
      </c>
      <c r="G1646" s="45">
        <v>8319</v>
      </c>
      <c r="H1646" s="46">
        <v>1424</v>
      </c>
    </row>
    <row r="1647" spans="2:8">
      <c r="B1647" s="47" t="s">
        <v>1749</v>
      </c>
      <c r="C1647" s="48">
        <v>8340</v>
      </c>
      <c r="D1647" s="49">
        <v>46.31</v>
      </c>
      <c r="E1647" s="50">
        <v>16723</v>
      </c>
      <c r="F1647" s="50">
        <v>8030</v>
      </c>
      <c r="G1647" s="51">
        <v>8693</v>
      </c>
      <c r="H1647" s="52">
        <v>361</v>
      </c>
    </row>
    <row r="1648" spans="2:8">
      <c r="B1648" s="41" t="s">
        <v>1750</v>
      </c>
      <c r="C1648" s="42">
        <v>34639</v>
      </c>
      <c r="D1648" s="43">
        <v>26.9</v>
      </c>
      <c r="E1648" s="44">
        <v>1203</v>
      </c>
      <c r="F1648" s="44">
        <v>661</v>
      </c>
      <c r="G1648" s="45">
        <v>542</v>
      </c>
      <c r="H1648" s="46">
        <v>45</v>
      </c>
    </row>
    <row r="1649" spans="2:8">
      <c r="B1649" s="47" t="s">
        <v>1751</v>
      </c>
      <c r="C1649" s="48">
        <v>1987</v>
      </c>
      <c r="D1649" s="49">
        <v>33.44</v>
      </c>
      <c r="E1649" s="50">
        <v>5652</v>
      </c>
      <c r="F1649" s="50">
        <v>2799</v>
      </c>
      <c r="G1649" s="51">
        <v>2853</v>
      </c>
      <c r="H1649" s="52">
        <v>169</v>
      </c>
    </row>
    <row r="1650" spans="2:8">
      <c r="B1650" s="41" t="s">
        <v>1752</v>
      </c>
      <c r="C1650" s="42">
        <v>16303</v>
      </c>
      <c r="D1650" s="43">
        <v>205.56</v>
      </c>
      <c r="E1650" s="44">
        <v>29920</v>
      </c>
      <c r="F1650" s="44">
        <v>14348</v>
      </c>
      <c r="G1650" s="45">
        <v>15572</v>
      </c>
      <c r="H1650" s="46">
        <v>146</v>
      </c>
    </row>
    <row r="1651" spans="2:8">
      <c r="B1651" s="47" t="s">
        <v>1753</v>
      </c>
      <c r="C1651" s="48">
        <v>54338</v>
      </c>
      <c r="D1651" s="49">
        <v>31.08</v>
      </c>
      <c r="E1651" s="50">
        <v>7827</v>
      </c>
      <c r="F1651" s="50">
        <v>3732</v>
      </c>
      <c r="G1651" s="51">
        <v>4095</v>
      </c>
      <c r="H1651" s="52">
        <v>252</v>
      </c>
    </row>
    <row r="1652" spans="2:8">
      <c r="B1652" s="41" t="s">
        <v>1754</v>
      </c>
      <c r="C1652" s="42">
        <v>97420</v>
      </c>
      <c r="D1652" s="43">
        <v>35.700000000000003</v>
      </c>
      <c r="E1652" s="44">
        <v>54032</v>
      </c>
      <c r="F1652" s="44">
        <v>26553</v>
      </c>
      <c r="G1652" s="45">
        <v>27479</v>
      </c>
      <c r="H1652" s="46">
        <v>1514</v>
      </c>
    </row>
    <row r="1653" spans="2:8">
      <c r="B1653" s="47" t="s">
        <v>1755</v>
      </c>
      <c r="C1653" s="48">
        <v>58332</v>
      </c>
      <c r="D1653" s="49">
        <v>20.49</v>
      </c>
      <c r="E1653" s="50">
        <v>28542</v>
      </c>
      <c r="F1653" s="50">
        <v>13747</v>
      </c>
      <c r="G1653" s="51">
        <v>14795</v>
      </c>
      <c r="H1653" s="52">
        <v>1393</v>
      </c>
    </row>
    <row r="1654" spans="2:8">
      <c r="B1654" s="41" t="s">
        <v>1756</v>
      </c>
      <c r="C1654" s="42">
        <v>24223</v>
      </c>
      <c r="D1654" s="43">
        <v>17.809999999999999</v>
      </c>
      <c r="E1654" s="44">
        <v>13723</v>
      </c>
      <c r="F1654" s="44">
        <v>6656</v>
      </c>
      <c r="G1654" s="45">
        <v>7067</v>
      </c>
      <c r="H1654" s="46">
        <v>771</v>
      </c>
    </row>
    <row r="1655" spans="2:8">
      <c r="B1655" s="47" t="s">
        <v>1757</v>
      </c>
      <c r="C1655" s="48">
        <v>19053</v>
      </c>
      <c r="D1655" s="49">
        <v>130.52000000000001</v>
      </c>
      <c r="E1655" s="50">
        <v>95818</v>
      </c>
      <c r="F1655" s="50">
        <v>46054</v>
      </c>
      <c r="G1655" s="51">
        <v>49764</v>
      </c>
      <c r="H1655" s="52">
        <v>734</v>
      </c>
    </row>
    <row r="1656" spans="2:8">
      <c r="B1656" s="41" t="s">
        <v>1758</v>
      </c>
      <c r="C1656" s="42">
        <v>58239</v>
      </c>
      <c r="D1656" s="43">
        <v>56.23</v>
      </c>
      <c r="E1656" s="44">
        <v>46340</v>
      </c>
      <c r="F1656" s="44">
        <v>22627</v>
      </c>
      <c r="G1656" s="45">
        <v>23713</v>
      </c>
      <c r="H1656" s="46">
        <v>824</v>
      </c>
    </row>
    <row r="1657" spans="2:8">
      <c r="B1657" s="47" t="s">
        <v>1759</v>
      </c>
      <c r="C1657" s="48">
        <v>68723</v>
      </c>
      <c r="D1657" s="49">
        <v>21.5</v>
      </c>
      <c r="E1657" s="50">
        <v>21433</v>
      </c>
      <c r="F1657" s="50">
        <v>10375</v>
      </c>
      <c r="G1657" s="51">
        <v>11058</v>
      </c>
      <c r="H1657" s="52">
        <v>997</v>
      </c>
    </row>
    <row r="1658" spans="2:8">
      <c r="B1658" s="41" t="s">
        <v>1760</v>
      </c>
      <c r="C1658" s="42">
        <v>1855</v>
      </c>
      <c r="D1658" s="43">
        <v>88.23</v>
      </c>
      <c r="E1658" s="44">
        <v>9552</v>
      </c>
      <c r="F1658" s="44">
        <v>4705</v>
      </c>
      <c r="G1658" s="45">
        <v>4847</v>
      </c>
      <c r="H1658" s="46">
        <v>108</v>
      </c>
    </row>
    <row r="1659" spans="2:8">
      <c r="B1659" s="47" t="s">
        <v>1761</v>
      </c>
      <c r="C1659" s="48">
        <v>39615</v>
      </c>
      <c r="D1659" s="49">
        <v>107.02</v>
      </c>
      <c r="E1659" s="50">
        <v>4847</v>
      </c>
      <c r="F1659" s="50">
        <v>2381</v>
      </c>
      <c r="G1659" s="51">
        <v>2466</v>
      </c>
      <c r="H1659" s="52">
        <v>45</v>
      </c>
    </row>
    <row r="1660" spans="2:8">
      <c r="B1660" s="41" t="s">
        <v>1762</v>
      </c>
      <c r="C1660" s="42">
        <v>6469</v>
      </c>
      <c r="D1660" s="43">
        <v>78.89</v>
      </c>
      <c r="E1660" s="44">
        <v>7961</v>
      </c>
      <c r="F1660" s="44">
        <v>3961</v>
      </c>
      <c r="G1660" s="45">
        <v>4000</v>
      </c>
      <c r="H1660" s="46">
        <v>101</v>
      </c>
    </row>
    <row r="1661" spans="2:8">
      <c r="B1661" s="47" t="s">
        <v>1763</v>
      </c>
      <c r="C1661" s="48">
        <v>15306</v>
      </c>
      <c r="D1661" s="49">
        <v>42.73</v>
      </c>
      <c r="E1661" s="50">
        <v>5426</v>
      </c>
      <c r="F1661" s="50">
        <v>2592</v>
      </c>
      <c r="G1661" s="51">
        <v>2834</v>
      </c>
      <c r="H1661" s="52">
        <v>127</v>
      </c>
    </row>
    <row r="1662" spans="2:8">
      <c r="B1662" s="41" t="s">
        <v>1764</v>
      </c>
      <c r="C1662" s="42">
        <v>30926</v>
      </c>
      <c r="D1662" s="43">
        <v>54.08</v>
      </c>
      <c r="E1662" s="44">
        <v>34442</v>
      </c>
      <c r="F1662" s="44">
        <v>17102</v>
      </c>
      <c r="G1662" s="45">
        <v>17340</v>
      </c>
      <c r="H1662" s="46">
        <v>637</v>
      </c>
    </row>
    <row r="1663" spans="2:8">
      <c r="B1663" s="47" t="s">
        <v>1765</v>
      </c>
      <c r="C1663" s="48">
        <v>38723</v>
      </c>
      <c r="D1663" s="49">
        <v>102.32</v>
      </c>
      <c r="E1663" s="50">
        <v>19340</v>
      </c>
      <c r="F1663" s="50">
        <v>9374</v>
      </c>
      <c r="G1663" s="51">
        <v>9966</v>
      </c>
      <c r="H1663" s="52">
        <v>189</v>
      </c>
    </row>
    <row r="1664" spans="2:8">
      <c r="B1664" s="41" t="s">
        <v>1766</v>
      </c>
      <c r="C1664" s="42">
        <v>31319</v>
      </c>
      <c r="D1664" s="43">
        <v>103.58</v>
      </c>
      <c r="E1664" s="44">
        <v>23389</v>
      </c>
      <c r="F1664" s="44">
        <v>11776</v>
      </c>
      <c r="G1664" s="45">
        <v>11613</v>
      </c>
      <c r="H1664" s="46">
        <v>226</v>
      </c>
    </row>
    <row r="1665" spans="2:8">
      <c r="B1665" s="47" t="s">
        <v>1767</v>
      </c>
      <c r="C1665" s="48">
        <v>2782</v>
      </c>
      <c r="D1665" s="49">
        <v>19.12</v>
      </c>
      <c r="E1665" s="50">
        <v>3676</v>
      </c>
      <c r="F1665" s="50">
        <v>1800</v>
      </c>
      <c r="G1665" s="51">
        <v>1876</v>
      </c>
      <c r="H1665" s="52">
        <v>192</v>
      </c>
    </row>
    <row r="1666" spans="2:8">
      <c r="B1666" s="41" t="s">
        <v>1768</v>
      </c>
      <c r="C1666" s="42">
        <v>95100</v>
      </c>
      <c r="D1666" s="43">
        <v>86.07</v>
      </c>
      <c r="E1666" s="44">
        <v>15128</v>
      </c>
      <c r="F1666" s="44">
        <v>7337</v>
      </c>
      <c r="G1666" s="45">
        <v>7791</v>
      </c>
      <c r="H1666" s="46">
        <v>176</v>
      </c>
    </row>
    <row r="1667" spans="2:8">
      <c r="B1667" s="47" t="s">
        <v>1769</v>
      </c>
      <c r="C1667" s="48">
        <v>95152</v>
      </c>
      <c r="D1667" s="49">
        <v>27.75</v>
      </c>
      <c r="E1667" s="50">
        <v>4294</v>
      </c>
      <c r="F1667" s="50">
        <v>2046</v>
      </c>
      <c r="G1667" s="51">
        <v>2248</v>
      </c>
      <c r="H1667" s="52">
        <v>155</v>
      </c>
    </row>
    <row r="1668" spans="2:8">
      <c r="B1668" s="41" t="s">
        <v>1770</v>
      </c>
      <c r="C1668" s="42">
        <v>63500</v>
      </c>
      <c r="D1668" s="43">
        <v>30.85</v>
      </c>
      <c r="E1668" s="44">
        <v>21293</v>
      </c>
      <c r="F1668" s="44">
        <v>10298</v>
      </c>
      <c r="G1668" s="45">
        <v>10995</v>
      </c>
      <c r="H1668" s="46">
        <v>690</v>
      </c>
    </row>
    <row r="1669" spans="2:8">
      <c r="B1669" s="47" t="s">
        <v>1771</v>
      </c>
      <c r="C1669" s="48">
        <v>59379</v>
      </c>
      <c r="D1669" s="49">
        <v>60.41</v>
      </c>
      <c r="E1669" s="50">
        <v>26011</v>
      </c>
      <c r="F1669" s="50">
        <v>12648</v>
      </c>
      <c r="G1669" s="51">
        <v>13363</v>
      </c>
      <c r="H1669" s="52">
        <v>431</v>
      </c>
    </row>
    <row r="1670" spans="2:8">
      <c r="B1670" s="41" t="s">
        <v>1772</v>
      </c>
      <c r="C1670" s="42">
        <v>56242</v>
      </c>
      <c r="D1670" s="43">
        <v>8.6999999999999993</v>
      </c>
      <c r="E1670" s="44">
        <v>2773</v>
      </c>
      <c r="F1670" s="44">
        <v>1377</v>
      </c>
      <c r="G1670" s="45">
        <v>1396</v>
      </c>
      <c r="H1670" s="46">
        <v>319</v>
      </c>
    </row>
    <row r="1671" spans="2:8">
      <c r="B1671" s="47" t="s">
        <v>1773</v>
      </c>
      <c r="C1671" s="48">
        <v>89250</v>
      </c>
      <c r="D1671" s="49">
        <v>25.21</v>
      </c>
      <c r="E1671" s="50">
        <v>22336</v>
      </c>
      <c r="F1671" s="50">
        <v>10997</v>
      </c>
      <c r="G1671" s="51">
        <v>11339</v>
      </c>
      <c r="H1671" s="52">
        <v>886</v>
      </c>
    </row>
    <row r="1672" spans="2:8">
      <c r="B1672" s="41" t="s">
        <v>1774</v>
      </c>
      <c r="C1672" s="42">
        <v>48324</v>
      </c>
      <c r="D1672" s="43">
        <v>96.95</v>
      </c>
      <c r="E1672" s="44">
        <v>13157</v>
      </c>
      <c r="F1672" s="44">
        <v>6546</v>
      </c>
      <c r="G1672" s="45">
        <v>6611</v>
      </c>
      <c r="H1672" s="46">
        <v>136</v>
      </c>
    </row>
    <row r="1673" spans="2:8">
      <c r="B1673" s="47" t="s">
        <v>1775</v>
      </c>
      <c r="C1673" s="48">
        <v>1968</v>
      </c>
      <c r="D1673" s="49">
        <v>127.56</v>
      </c>
      <c r="E1673" s="50">
        <v>24275</v>
      </c>
      <c r="F1673" s="50">
        <v>11776</v>
      </c>
      <c r="G1673" s="51">
        <v>12499</v>
      </c>
      <c r="H1673" s="52">
        <v>190</v>
      </c>
    </row>
    <row r="1674" spans="2:8">
      <c r="B1674" s="41" t="s">
        <v>1776</v>
      </c>
      <c r="C1674" s="42">
        <v>96145</v>
      </c>
      <c r="D1674" s="43">
        <v>72.53</v>
      </c>
      <c r="E1674" s="44">
        <v>3934</v>
      </c>
      <c r="F1674" s="44">
        <v>2002</v>
      </c>
      <c r="G1674" s="45">
        <v>1932</v>
      </c>
      <c r="H1674" s="46">
        <v>54</v>
      </c>
    </row>
    <row r="1675" spans="2:8">
      <c r="B1675" s="47" t="s">
        <v>1777</v>
      </c>
      <c r="C1675" s="48">
        <v>53721</v>
      </c>
      <c r="D1675" s="49">
        <v>23.66</v>
      </c>
      <c r="E1675" s="50">
        <v>41463</v>
      </c>
      <c r="F1675" s="50">
        <v>20383</v>
      </c>
      <c r="G1675" s="51">
        <v>21080</v>
      </c>
      <c r="H1675" s="52">
        <v>1752</v>
      </c>
    </row>
    <row r="1676" spans="2:8">
      <c r="B1676" s="41" t="s">
        <v>1778</v>
      </c>
      <c r="C1676" s="42">
        <v>57072</v>
      </c>
      <c r="D1676" s="43">
        <v>114.69</v>
      </c>
      <c r="E1676" s="44">
        <v>102836</v>
      </c>
      <c r="F1676" s="44">
        <v>50470</v>
      </c>
      <c r="G1676" s="45">
        <v>52366</v>
      </c>
      <c r="H1676" s="46">
        <v>897</v>
      </c>
    </row>
    <row r="1677" spans="2:8">
      <c r="B1677" s="47" t="s">
        <v>1779</v>
      </c>
      <c r="C1677" s="48">
        <v>72488</v>
      </c>
      <c r="D1677" s="49">
        <v>92.84</v>
      </c>
      <c r="E1677" s="50">
        <v>17278</v>
      </c>
      <c r="F1677" s="50">
        <v>8686</v>
      </c>
      <c r="G1677" s="51">
        <v>8592</v>
      </c>
      <c r="H1677" s="52">
        <v>186</v>
      </c>
    </row>
    <row r="1678" spans="2:8">
      <c r="B1678" s="41" t="s">
        <v>1780</v>
      </c>
      <c r="C1678" s="42">
        <v>84359</v>
      </c>
      <c r="D1678" s="43">
        <v>47.33</v>
      </c>
      <c r="E1678" s="44">
        <v>9923</v>
      </c>
      <c r="F1678" s="44">
        <v>4841</v>
      </c>
      <c r="G1678" s="45">
        <v>5082</v>
      </c>
      <c r="H1678" s="46">
        <v>210</v>
      </c>
    </row>
    <row r="1679" spans="2:8">
      <c r="B1679" s="47" t="s">
        <v>1781</v>
      </c>
      <c r="C1679" s="48">
        <v>55469</v>
      </c>
      <c r="D1679" s="49">
        <v>11.96</v>
      </c>
      <c r="E1679" s="50">
        <v>7950</v>
      </c>
      <c r="F1679" s="50">
        <v>3846</v>
      </c>
      <c r="G1679" s="51">
        <v>4104</v>
      </c>
      <c r="H1679" s="52">
        <v>665</v>
      </c>
    </row>
    <row r="1680" spans="2:8">
      <c r="B1680" s="41" t="s">
        <v>1782</v>
      </c>
      <c r="C1680" s="42">
        <v>71063</v>
      </c>
      <c r="D1680" s="43">
        <v>50.83</v>
      </c>
      <c r="E1680" s="44">
        <v>64858</v>
      </c>
      <c r="F1680" s="44">
        <v>32305</v>
      </c>
      <c r="G1680" s="45">
        <v>32553</v>
      </c>
      <c r="H1680" s="46">
        <v>1276</v>
      </c>
    </row>
    <row r="1681" spans="2:8">
      <c r="B1681" s="47" t="s">
        <v>1783</v>
      </c>
      <c r="C1681" s="48">
        <v>78224</v>
      </c>
      <c r="D1681" s="49">
        <v>61.77</v>
      </c>
      <c r="E1681" s="50">
        <v>47723</v>
      </c>
      <c r="F1681" s="50">
        <v>23162</v>
      </c>
      <c r="G1681" s="51">
        <v>24561</v>
      </c>
      <c r="H1681" s="52">
        <v>773</v>
      </c>
    </row>
    <row r="1682" spans="2:8">
      <c r="B1682" s="41" t="s">
        <v>1784</v>
      </c>
      <c r="C1682" s="42">
        <v>74889</v>
      </c>
      <c r="D1682" s="43">
        <v>126.99</v>
      </c>
      <c r="E1682" s="44">
        <v>35442</v>
      </c>
      <c r="F1682" s="44">
        <v>17703</v>
      </c>
      <c r="G1682" s="45">
        <v>17739</v>
      </c>
      <c r="H1682" s="46">
        <v>279</v>
      </c>
    </row>
    <row r="1683" spans="2:8">
      <c r="B1683" s="47" t="s">
        <v>1785</v>
      </c>
      <c r="C1683" s="48">
        <v>53489</v>
      </c>
      <c r="D1683" s="49">
        <v>41.1</v>
      </c>
      <c r="E1683" s="50">
        <v>17614</v>
      </c>
      <c r="F1683" s="50">
        <v>8557</v>
      </c>
      <c r="G1683" s="51">
        <v>9057</v>
      </c>
      <c r="H1683" s="52">
        <v>429</v>
      </c>
    </row>
    <row r="1684" spans="2:8">
      <c r="B1684" s="41" t="s">
        <v>1786</v>
      </c>
      <c r="C1684" s="42">
        <v>59494</v>
      </c>
      <c r="D1684" s="43">
        <v>85.81</v>
      </c>
      <c r="E1684" s="44">
        <v>47460</v>
      </c>
      <c r="F1684" s="44">
        <v>22893</v>
      </c>
      <c r="G1684" s="45">
        <v>24567</v>
      </c>
      <c r="H1684" s="46">
        <v>553</v>
      </c>
    </row>
    <row r="1685" spans="2:8">
      <c r="B1685" s="47" t="s">
        <v>1787</v>
      </c>
      <c r="C1685" s="48">
        <v>42651</v>
      </c>
      <c r="D1685" s="49">
        <v>89.54</v>
      </c>
      <c r="E1685" s="50">
        <v>159360</v>
      </c>
      <c r="F1685" s="50">
        <v>77471</v>
      </c>
      <c r="G1685" s="51">
        <v>81889</v>
      </c>
      <c r="H1685" s="52">
        <v>1780</v>
      </c>
    </row>
    <row r="1686" spans="2:8">
      <c r="B1686" s="41" t="s">
        <v>1788</v>
      </c>
      <c r="C1686" s="42">
        <v>35606</v>
      </c>
      <c r="D1686" s="43">
        <v>34.020000000000003</v>
      </c>
      <c r="E1686" s="44">
        <v>13611</v>
      </c>
      <c r="F1686" s="44">
        <v>6820</v>
      </c>
      <c r="G1686" s="45">
        <v>6791</v>
      </c>
      <c r="H1686" s="46">
        <v>400</v>
      </c>
    </row>
    <row r="1687" spans="2:8">
      <c r="B1687" s="47" t="s">
        <v>1789</v>
      </c>
      <c r="C1687" s="48">
        <v>29614</v>
      </c>
      <c r="D1687" s="49">
        <v>203.77</v>
      </c>
      <c r="E1687" s="50">
        <v>21317</v>
      </c>
      <c r="F1687" s="50">
        <v>10408</v>
      </c>
      <c r="G1687" s="51">
        <v>10909</v>
      </c>
      <c r="H1687" s="52">
        <v>105</v>
      </c>
    </row>
    <row r="1688" spans="2:8">
      <c r="B1688" s="41" t="s">
        <v>1790</v>
      </c>
      <c r="C1688" s="42">
        <v>99610</v>
      </c>
      <c r="D1688" s="43">
        <v>87.56</v>
      </c>
      <c r="E1688" s="44">
        <v>19034</v>
      </c>
      <c r="F1688" s="44">
        <v>9361</v>
      </c>
      <c r="G1688" s="45">
        <v>9673</v>
      </c>
      <c r="H1688" s="46">
        <v>217</v>
      </c>
    </row>
    <row r="1689" spans="2:8">
      <c r="B1689" s="47" t="s">
        <v>1791</v>
      </c>
      <c r="C1689" s="48">
        <v>99706</v>
      </c>
      <c r="D1689" s="49">
        <v>201.21</v>
      </c>
      <c r="E1689" s="50">
        <v>21513</v>
      </c>
      <c r="F1689" s="50">
        <v>10570</v>
      </c>
      <c r="G1689" s="51">
        <v>10943</v>
      </c>
      <c r="H1689" s="52">
        <v>107</v>
      </c>
    </row>
    <row r="1690" spans="2:8">
      <c r="B1690" s="41" t="s">
        <v>1792</v>
      </c>
      <c r="C1690" s="42">
        <v>96515</v>
      </c>
      <c r="D1690" s="43">
        <v>84.69</v>
      </c>
      <c r="E1690" s="44">
        <v>23830</v>
      </c>
      <c r="F1690" s="44">
        <v>11591</v>
      </c>
      <c r="G1690" s="45">
        <v>12239</v>
      </c>
      <c r="H1690" s="46">
        <v>281</v>
      </c>
    </row>
    <row r="1691" spans="2:8">
      <c r="B1691" s="47" t="s">
        <v>1793</v>
      </c>
      <c r="C1691" s="48">
        <v>3249</v>
      </c>
      <c r="D1691" s="49">
        <v>119.29</v>
      </c>
      <c r="E1691" s="50">
        <v>3231</v>
      </c>
      <c r="F1691" s="50">
        <v>1638</v>
      </c>
      <c r="G1691" s="51">
        <v>1593</v>
      </c>
      <c r="H1691" s="52">
        <v>27</v>
      </c>
    </row>
    <row r="1692" spans="2:8">
      <c r="B1692" s="41" t="s">
        <v>1794</v>
      </c>
      <c r="C1692" s="42">
        <v>87527</v>
      </c>
      <c r="D1692" s="43">
        <v>46.55</v>
      </c>
      <c r="E1692" s="44">
        <v>21541</v>
      </c>
      <c r="F1692" s="44">
        <v>10302</v>
      </c>
      <c r="G1692" s="45">
        <v>11239</v>
      </c>
      <c r="H1692" s="46">
        <v>463</v>
      </c>
    </row>
    <row r="1693" spans="2:8">
      <c r="B1693" s="47" t="s">
        <v>1795</v>
      </c>
      <c r="C1693" s="48">
        <v>36205</v>
      </c>
      <c r="D1693" s="49">
        <v>111.29</v>
      </c>
      <c r="E1693" s="50">
        <v>7839</v>
      </c>
      <c r="F1693" s="50">
        <v>3989</v>
      </c>
      <c r="G1693" s="51">
        <v>3850</v>
      </c>
      <c r="H1693" s="52">
        <v>70</v>
      </c>
    </row>
    <row r="1694" spans="2:8">
      <c r="B1694" s="41" t="s">
        <v>1796</v>
      </c>
      <c r="C1694" s="42">
        <v>78549</v>
      </c>
      <c r="D1694" s="43">
        <v>18.5</v>
      </c>
      <c r="E1694" s="44">
        <v>13084</v>
      </c>
      <c r="F1694" s="44">
        <v>6514</v>
      </c>
      <c r="G1694" s="45">
        <v>6570</v>
      </c>
      <c r="H1694" s="46">
        <v>707</v>
      </c>
    </row>
    <row r="1695" spans="2:8">
      <c r="B1695" s="47" t="s">
        <v>1797</v>
      </c>
      <c r="C1695" s="48">
        <v>91174</v>
      </c>
      <c r="D1695" s="49">
        <v>55.67</v>
      </c>
      <c r="E1695" s="50">
        <v>5023</v>
      </c>
      <c r="F1695" s="50">
        <v>2522</v>
      </c>
      <c r="G1695" s="51">
        <v>2501</v>
      </c>
      <c r="H1695" s="52">
        <v>90</v>
      </c>
    </row>
    <row r="1696" spans="2:8">
      <c r="B1696" s="41" t="s">
        <v>1798</v>
      </c>
      <c r="C1696" s="42">
        <v>34286</v>
      </c>
      <c r="D1696" s="43">
        <v>97.71</v>
      </c>
      <c r="E1696" s="44">
        <v>6183</v>
      </c>
      <c r="F1696" s="44">
        <v>3144</v>
      </c>
      <c r="G1696" s="45">
        <v>3039</v>
      </c>
      <c r="H1696" s="46">
        <v>63</v>
      </c>
    </row>
    <row r="1697" spans="2:8">
      <c r="B1697" s="47" t="s">
        <v>1799</v>
      </c>
      <c r="C1697" s="48">
        <v>54662</v>
      </c>
      <c r="D1697" s="49">
        <v>15.36</v>
      </c>
      <c r="E1697" s="50">
        <v>3449</v>
      </c>
      <c r="F1697" s="50">
        <v>1710</v>
      </c>
      <c r="G1697" s="51">
        <v>1739</v>
      </c>
      <c r="H1697" s="52">
        <v>225</v>
      </c>
    </row>
    <row r="1698" spans="2:8">
      <c r="B1698" s="41" t="s">
        <v>1800</v>
      </c>
      <c r="C1698" s="42">
        <v>32139</v>
      </c>
      <c r="D1698" s="43">
        <v>40.35</v>
      </c>
      <c r="E1698" s="44">
        <v>14487</v>
      </c>
      <c r="F1698" s="44">
        <v>7072</v>
      </c>
      <c r="G1698" s="45">
        <v>7415</v>
      </c>
      <c r="H1698" s="46">
        <v>359</v>
      </c>
    </row>
    <row r="1699" spans="2:8">
      <c r="B1699" s="47" t="s">
        <v>1801</v>
      </c>
      <c r="C1699" s="48">
        <v>67346</v>
      </c>
      <c r="D1699" s="49">
        <v>42.71</v>
      </c>
      <c r="E1699" s="50">
        <v>50378</v>
      </c>
      <c r="F1699" s="50">
        <v>24363</v>
      </c>
      <c r="G1699" s="51">
        <v>26015</v>
      </c>
      <c r="H1699" s="52">
        <v>1180</v>
      </c>
    </row>
    <row r="1700" spans="2:8">
      <c r="B1700" s="41" t="s">
        <v>1802</v>
      </c>
      <c r="C1700" s="42">
        <v>3130</v>
      </c>
      <c r="D1700" s="43">
        <v>202.32</v>
      </c>
      <c r="E1700" s="44">
        <v>22175</v>
      </c>
      <c r="F1700" s="44">
        <v>10743</v>
      </c>
      <c r="G1700" s="45">
        <v>11432</v>
      </c>
      <c r="H1700" s="46">
        <v>110</v>
      </c>
    </row>
    <row r="1701" spans="2:8">
      <c r="B1701" s="47" t="s">
        <v>1803</v>
      </c>
      <c r="C1701" s="48">
        <v>31832</v>
      </c>
      <c r="D1701" s="49">
        <v>160.12</v>
      </c>
      <c r="E1701" s="50">
        <v>28951</v>
      </c>
      <c r="F1701" s="50">
        <v>14088</v>
      </c>
      <c r="G1701" s="51">
        <v>14863</v>
      </c>
      <c r="H1701" s="52">
        <v>181</v>
      </c>
    </row>
    <row r="1702" spans="2:8">
      <c r="B1702" s="41" t="s">
        <v>1804</v>
      </c>
      <c r="C1702" s="42">
        <v>45549</v>
      </c>
      <c r="D1702" s="43">
        <v>47.94</v>
      </c>
      <c r="E1702" s="44">
        <v>24747</v>
      </c>
      <c r="F1702" s="44">
        <v>11975</v>
      </c>
      <c r="G1702" s="45">
        <v>12772</v>
      </c>
      <c r="H1702" s="46">
        <v>516</v>
      </c>
    </row>
    <row r="1703" spans="2:8">
      <c r="B1703" s="47" t="s">
        <v>1805</v>
      </c>
      <c r="C1703" s="48">
        <v>79837</v>
      </c>
      <c r="D1703" s="49">
        <v>54.41</v>
      </c>
      <c r="E1703" s="50">
        <v>4009</v>
      </c>
      <c r="F1703" s="50">
        <v>1971</v>
      </c>
      <c r="G1703" s="51">
        <v>2038</v>
      </c>
      <c r="H1703" s="52">
        <v>74</v>
      </c>
    </row>
    <row r="1704" spans="2:8">
      <c r="B1704" s="41" t="s">
        <v>1806</v>
      </c>
      <c r="C1704" s="42">
        <v>78112</v>
      </c>
      <c r="D1704" s="43">
        <v>59.85</v>
      </c>
      <c r="E1704" s="44">
        <v>12958</v>
      </c>
      <c r="F1704" s="44">
        <v>6412</v>
      </c>
      <c r="G1704" s="45">
        <v>6546</v>
      </c>
      <c r="H1704" s="46">
        <v>217</v>
      </c>
    </row>
    <row r="1705" spans="2:8">
      <c r="B1705" s="47" t="s">
        <v>1807</v>
      </c>
      <c r="C1705" s="48">
        <v>66386</v>
      </c>
      <c r="D1705" s="49">
        <v>49.95</v>
      </c>
      <c r="E1705" s="50">
        <v>35714</v>
      </c>
      <c r="F1705" s="50">
        <v>17116</v>
      </c>
      <c r="G1705" s="51">
        <v>18598</v>
      </c>
      <c r="H1705" s="52">
        <v>715</v>
      </c>
    </row>
    <row r="1706" spans="2:8">
      <c r="B1706" s="41" t="s">
        <v>1808</v>
      </c>
      <c r="C1706" s="42">
        <v>66606</v>
      </c>
      <c r="D1706" s="43">
        <v>113.53</v>
      </c>
      <c r="E1706" s="44">
        <v>25862</v>
      </c>
      <c r="F1706" s="44">
        <v>12719</v>
      </c>
      <c r="G1706" s="45">
        <v>13143</v>
      </c>
      <c r="H1706" s="46">
        <v>228</v>
      </c>
    </row>
    <row r="1707" spans="2:8">
      <c r="B1707" s="47" t="s">
        <v>1809</v>
      </c>
      <c r="C1707" s="48">
        <v>21682</v>
      </c>
      <c r="D1707" s="49">
        <v>110.07</v>
      </c>
      <c r="E1707" s="50">
        <v>47533</v>
      </c>
      <c r="F1707" s="50">
        <v>23216</v>
      </c>
      <c r="G1707" s="51">
        <v>24317</v>
      </c>
      <c r="H1707" s="52">
        <v>432</v>
      </c>
    </row>
    <row r="1708" spans="2:8">
      <c r="B1708" s="41" t="s">
        <v>1810</v>
      </c>
      <c r="C1708" s="42">
        <v>1829</v>
      </c>
      <c r="D1708" s="43">
        <v>10.85</v>
      </c>
      <c r="E1708" s="44">
        <v>1579</v>
      </c>
      <c r="F1708" s="44">
        <v>805</v>
      </c>
      <c r="G1708" s="45">
        <v>774</v>
      </c>
      <c r="H1708" s="46">
        <v>146</v>
      </c>
    </row>
    <row r="1709" spans="2:8">
      <c r="B1709" s="47" t="s">
        <v>1811</v>
      </c>
      <c r="C1709" s="48">
        <v>35260</v>
      </c>
      <c r="D1709" s="49">
        <v>78.239999999999995</v>
      </c>
      <c r="E1709" s="50">
        <v>21456</v>
      </c>
      <c r="F1709" s="50">
        <v>10617</v>
      </c>
      <c r="G1709" s="51">
        <v>10839</v>
      </c>
      <c r="H1709" s="52">
        <v>274</v>
      </c>
    </row>
    <row r="1710" spans="2:8">
      <c r="B1710" s="41" t="s">
        <v>1812</v>
      </c>
      <c r="C1710" s="42">
        <v>86391</v>
      </c>
      <c r="D1710" s="43">
        <v>11.49</v>
      </c>
      <c r="E1710" s="44">
        <v>15010</v>
      </c>
      <c r="F1710" s="44">
        <v>7298</v>
      </c>
      <c r="G1710" s="45">
        <v>7712</v>
      </c>
      <c r="H1710" s="46">
        <v>1306</v>
      </c>
    </row>
    <row r="1711" spans="2:8">
      <c r="B1711" s="47" t="s">
        <v>1813</v>
      </c>
      <c r="C1711" s="48">
        <v>31655</v>
      </c>
      <c r="D1711" s="49">
        <v>60.27</v>
      </c>
      <c r="E1711" s="50">
        <v>22247</v>
      </c>
      <c r="F1711" s="50">
        <v>10739</v>
      </c>
      <c r="G1711" s="51">
        <v>11508</v>
      </c>
      <c r="H1711" s="52">
        <v>369</v>
      </c>
    </row>
    <row r="1712" spans="2:8">
      <c r="B1712" s="41" t="s">
        <v>1814</v>
      </c>
      <c r="C1712" s="42">
        <v>99326</v>
      </c>
      <c r="D1712" s="43">
        <v>120.26</v>
      </c>
      <c r="E1712" s="44">
        <v>8420</v>
      </c>
      <c r="F1712" s="44">
        <v>4161</v>
      </c>
      <c r="G1712" s="45">
        <v>4259</v>
      </c>
      <c r="H1712" s="46">
        <v>70</v>
      </c>
    </row>
    <row r="1713" spans="2:8">
      <c r="B1713" s="47" t="s">
        <v>1815</v>
      </c>
      <c r="C1713" s="48">
        <v>36466</v>
      </c>
      <c r="D1713" s="49">
        <v>27.7</v>
      </c>
      <c r="E1713" s="50">
        <v>2325</v>
      </c>
      <c r="F1713" s="50">
        <v>1178</v>
      </c>
      <c r="G1713" s="51">
        <v>1147</v>
      </c>
      <c r="H1713" s="52">
        <v>84</v>
      </c>
    </row>
    <row r="1714" spans="2:8">
      <c r="B1714" s="41" t="s">
        <v>1816</v>
      </c>
      <c r="C1714" s="42">
        <v>48703</v>
      </c>
      <c r="D1714" s="43">
        <v>79.25</v>
      </c>
      <c r="E1714" s="44">
        <v>20322</v>
      </c>
      <c r="F1714" s="44">
        <v>10241</v>
      </c>
      <c r="G1714" s="45">
        <v>10081</v>
      </c>
      <c r="H1714" s="46">
        <v>256</v>
      </c>
    </row>
    <row r="1715" spans="2:8">
      <c r="B1715" s="47" t="s">
        <v>1817</v>
      </c>
      <c r="C1715" s="48">
        <v>37627</v>
      </c>
      <c r="D1715" s="49">
        <v>24.92</v>
      </c>
      <c r="E1715" s="50">
        <v>5757</v>
      </c>
      <c r="F1715" s="50">
        <v>2844</v>
      </c>
      <c r="G1715" s="51">
        <v>2913</v>
      </c>
      <c r="H1715" s="52">
        <v>231</v>
      </c>
    </row>
    <row r="1716" spans="2:8">
      <c r="B1716" s="41" t="s">
        <v>1818</v>
      </c>
      <c r="C1716" s="42">
        <v>97909</v>
      </c>
      <c r="D1716" s="43">
        <v>10.87</v>
      </c>
      <c r="E1716" s="44">
        <v>1541</v>
      </c>
      <c r="F1716" s="44">
        <v>802</v>
      </c>
      <c r="G1716" s="45">
        <v>739</v>
      </c>
      <c r="H1716" s="46">
        <v>142</v>
      </c>
    </row>
    <row r="1717" spans="2:8">
      <c r="B1717" s="47" t="s">
        <v>1819</v>
      </c>
      <c r="C1717" s="48">
        <v>7646</v>
      </c>
      <c r="D1717" s="49">
        <v>16.760000000000002</v>
      </c>
      <c r="E1717" s="50">
        <v>5893</v>
      </c>
      <c r="F1717" s="50">
        <v>2874</v>
      </c>
      <c r="G1717" s="51">
        <v>3019</v>
      </c>
      <c r="H1717" s="52">
        <v>352</v>
      </c>
    </row>
    <row r="1718" spans="2:8">
      <c r="B1718" s="41" t="s">
        <v>1820</v>
      </c>
      <c r="C1718" s="42">
        <v>95346</v>
      </c>
      <c r="D1718" s="43">
        <v>39.79</v>
      </c>
      <c r="E1718" s="44">
        <v>3138</v>
      </c>
      <c r="F1718" s="44">
        <v>1533</v>
      </c>
      <c r="G1718" s="45">
        <v>1605</v>
      </c>
      <c r="H1718" s="46">
        <v>79</v>
      </c>
    </row>
    <row r="1719" spans="2:8">
      <c r="B1719" s="47" t="s">
        <v>1821</v>
      </c>
      <c r="C1719" s="48">
        <v>82319</v>
      </c>
      <c r="D1719" s="49">
        <v>61.85</v>
      </c>
      <c r="E1719" s="50">
        <v>23498</v>
      </c>
      <c r="F1719" s="50">
        <v>11054</v>
      </c>
      <c r="G1719" s="51">
        <v>12444</v>
      </c>
      <c r="H1719" s="52">
        <v>380</v>
      </c>
    </row>
    <row r="1720" spans="2:8">
      <c r="B1720" s="41" t="s">
        <v>1822</v>
      </c>
      <c r="C1720" s="42">
        <v>39418</v>
      </c>
      <c r="D1720" s="43">
        <v>146.66999999999999</v>
      </c>
      <c r="E1720" s="44">
        <v>25385</v>
      </c>
      <c r="F1720" s="44">
        <v>12365</v>
      </c>
      <c r="G1720" s="45">
        <v>13020</v>
      </c>
      <c r="H1720" s="46">
        <v>173</v>
      </c>
    </row>
    <row r="1721" spans="2:8">
      <c r="B1721" s="47" t="s">
        <v>1823</v>
      </c>
      <c r="C1721" s="48">
        <v>79219</v>
      </c>
      <c r="D1721" s="49">
        <v>23.32</v>
      </c>
      <c r="E1721" s="50">
        <v>8209</v>
      </c>
      <c r="F1721" s="50">
        <v>3888</v>
      </c>
      <c r="G1721" s="51">
        <v>4321</v>
      </c>
      <c r="H1721" s="52">
        <v>352</v>
      </c>
    </row>
    <row r="1722" spans="2:8">
      <c r="B1722" s="41" t="s">
        <v>1824</v>
      </c>
      <c r="C1722" s="42">
        <v>35460</v>
      </c>
      <c r="D1722" s="43">
        <v>28.58</v>
      </c>
      <c r="E1722" s="44">
        <v>8423</v>
      </c>
      <c r="F1722" s="44">
        <v>4177</v>
      </c>
      <c r="G1722" s="45">
        <v>4246</v>
      </c>
      <c r="H1722" s="46">
        <v>295</v>
      </c>
    </row>
    <row r="1723" spans="2:8">
      <c r="B1723" s="47" t="s">
        <v>1825</v>
      </c>
      <c r="C1723" s="48">
        <v>17153</v>
      </c>
      <c r="D1723" s="49">
        <v>41.02</v>
      </c>
      <c r="E1723" s="50">
        <v>5741</v>
      </c>
      <c r="F1723" s="50">
        <v>2849</v>
      </c>
      <c r="G1723" s="51">
        <v>2892</v>
      </c>
      <c r="H1723" s="52">
        <v>140</v>
      </c>
    </row>
    <row r="1724" spans="2:8">
      <c r="B1724" s="41" t="s">
        <v>1826</v>
      </c>
      <c r="C1724" s="42">
        <v>90547</v>
      </c>
      <c r="D1724" s="43">
        <v>19.510000000000002</v>
      </c>
      <c r="E1724" s="44">
        <v>13996</v>
      </c>
      <c r="F1724" s="44">
        <v>6623</v>
      </c>
      <c r="G1724" s="45">
        <v>7373</v>
      </c>
      <c r="H1724" s="46">
        <v>717</v>
      </c>
    </row>
    <row r="1725" spans="2:8">
      <c r="B1725" s="47" t="s">
        <v>1827</v>
      </c>
      <c r="C1725" s="48">
        <v>96523</v>
      </c>
      <c r="D1725" s="49">
        <v>26.35</v>
      </c>
      <c r="E1725" s="50">
        <v>3856</v>
      </c>
      <c r="F1725" s="50">
        <v>1896</v>
      </c>
      <c r="G1725" s="51">
        <v>1960</v>
      </c>
      <c r="H1725" s="52">
        <v>146</v>
      </c>
    </row>
    <row r="1726" spans="2:8">
      <c r="B1726" s="41" t="s">
        <v>1828</v>
      </c>
      <c r="C1726" s="42">
        <v>36396</v>
      </c>
      <c r="D1726" s="43">
        <v>104.86</v>
      </c>
      <c r="E1726" s="44">
        <v>10275</v>
      </c>
      <c r="F1726" s="44">
        <v>5044</v>
      </c>
      <c r="G1726" s="45">
        <v>5231</v>
      </c>
      <c r="H1726" s="46">
        <v>98</v>
      </c>
    </row>
    <row r="1727" spans="2:8">
      <c r="B1727" s="47" t="s">
        <v>1829</v>
      </c>
      <c r="C1727" s="48">
        <v>61449</v>
      </c>
      <c r="D1727" s="49">
        <v>4.4000000000000004</v>
      </c>
      <c r="E1727" s="50">
        <v>10682</v>
      </c>
      <c r="F1727" s="50">
        <v>5175</v>
      </c>
      <c r="G1727" s="51">
        <v>5507</v>
      </c>
      <c r="H1727" s="52">
        <v>2428</v>
      </c>
    </row>
    <row r="1728" spans="2:8">
      <c r="B1728" s="41" t="s">
        <v>1830</v>
      </c>
      <c r="C1728" s="42">
        <v>98587</v>
      </c>
      <c r="D1728" s="43">
        <v>22.64</v>
      </c>
      <c r="E1728" s="44">
        <v>4894</v>
      </c>
      <c r="F1728" s="44">
        <v>2374</v>
      </c>
      <c r="G1728" s="45">
        <v>2520</v>
      </c>
      <c r="H1728" s="46">
        <v>216</v>
      </c>
    </row>
    <row r="1729" spans="2:8">
      <c r="B1729" s="47" t="s">
        <v>1831</v>
      </c>
      <c r="C1729" s="48">
        <v>48565</v>
      </c>
      <c r="D1729" s="49">
        <v>111.67</v>
      </c>
      <c r="E1729" s="50">
        <v>34084</v>
      </c>
      <c r="F1729" s="50">
        <v>16852</v>
      </c>
      <c r="G1729" s="51">
        <v>17232</v>
      </c>
      <c r="H1729" s="52">
        <v>305</v>
      </c>
    </row>
    <row r="1730" spans="2:8">
      <c r="B1730" s="41" t="s">
        <v>1832</v>
      </c>
      <c r="C1730" s="42">
        <v>71711</v>
      </c>
      <c r="D1730" s="43">
        <v>23.18</v>
      </c>
      <c r="E1730" s="44">
        <v>12220</v>
      </c>
      <c r="F1730" s="44">
        <v>6040</v>
      </c>
      <c r="G1730" s="45">
        <v>6180</v>
      </c>
      <c r="H1730" s="46">
        <v>527</v>
      </c>
    </row>
    <row r="1731" spans="2:8">
      <c r="B1731" s="47" t="s">
        <v>1833</v>
      </c>
      <c r="C1731" s="48">
        <v>32839</v>
      </c>
      <c r="D1731" s="49">
        <v>75.69</v>
      </c>
      <c r="E1731" s="50">
        <v>12657</v>
      </c>
      <c r="F1731" s="50">
        <v>6229</v>
      </c>
      <c r="G1731" s="51">
        <v>6428</v>
      </c>
      <c r="H1731" s="52">
        <v>167</v>
      </c>
    </row>
    <row r="1732" spans="2:8">
      <c r="B1732" s="41" t="s">
        <v>1834</v>
      </c>
      <c r="C1732" s="42">
        <v>39576</v>
      </c>
      <c r="D1732" s="43">
        <v>268.08</v>
      </c>
      <c r="E1732" s="44">
        <v>39439</v>
      </c>
      <c r="F1732" s="44">
        <v>19252</v>
      </c>
      <c r="G1732" s="45">
        <v>20187</v>
      </c>
      <c r="H1732" s="46">
        <v>147</v>
      </c>
    </row>
    <row r="1733" spans="2:8">
      <c r="B1733" s="47" t="s">
        <v>1835</v>
      </c>
      <c r="C1733" s="48">
        <v>19406</v>
      </c>
      <c r="D1733" s="49">
        <v>67.7</v>
      </c>
      <c r="E1733" s="50">
        <v>4157</v>
      </c>
      <c r="F1733" s="50">
        <v>1995</v>
      </c>
      <c r="G1733" s="51">
        <v>2162</v>
      </c>
      <c r="H1733" s="52">
        <v>61</v>
      </c>
    </row>
    <row r="1734" spans="2:8">
      <c r="B1734" s="41" t="s">
        <v>1836</v>
      </c>
      <c r="C1734" s="42">
        <v>78333</v>
      </c>
      <c r="D1734" s="43">
        <v>69.73</v>
      </c>
      <c r="E1734" s="44">
        <v>17114</v>
      </c>
      <c r="F1734" s="44">
        <v>8439</v>
      </c>
      <c r="G1734" s="45">
        <v>8675</v>
      </c>
      <c r="H1734" s="46">
        <v>245</v>
      </c>
    </row>
    <row r="1735" spans="2:8">
      <c r="B1735" s="47" t="s">
        <v>1837</v>
      </c>
      <c r="C1735" s="48">
        <v>52222</v>
      </c>
      <c r="D1735" s="49">
        <v>98.48</v>
      </c>
      <c r="E1735" s="50">
        <v>56792</v>
      </c>
      <c r="F1735" s="50">
        <v>28253</v>
      </c>
      <c r="G1735" s="51">
        <v>28539</v>
      </c>
      <c r="H1735" s="52">
        <v>577</v>
      </c>
    </row>
    <row r="1736" spans="2:8">
      <c r="B1736" s="41" t="s">
        <v>1838</v>
      </c>
      <c r="C1736" s="42">
        <v>9366</v>
      </c>
      <c r="D1736" s="43">
        <v>38.99</v>
      </c>
      <c r="E1736" s="44">
        <v>11303</v>
      </c>
      <c r="F1736" s="44">
        <v>5467</v>
      </c>
      <c r="G1736" s="45">
        <v>5836</v>
      </c>
      <c r="H1736" s="46">
        <v>290</v>
      </c>
    </row>
    <row r="1737" spans="2:8">
      <c r="B1737" s="47" t="s">
        <v>1839</v>
      </c>
      <c r="C1737" s="48">
        <v>1833</v>
      </c>
      <c r="D1737" s="49">
        <v>60.89</v>
      </c>
      <c r="E1737" s="50">
        <v>5616</v>
      </c>
      <c r="F1737" s="50">
        <v>2823</v>
      </c>
      <c r="G1737" s="51">
        <v>2793</v>
      </c>
      <c r="H1737" s="52">
        <v>92</v>
      </c>
    </row>
    <row r="1738" spans="2:8">
      <c r="B1738" s="41" t="s">
        <v>1840</v>
      </c>
      <c r="C1738" s="42">
        <v>15859</v>
      </c>
      <c r="D1738" s="43">
        <v>180.71</v>
      </c>
      <c r="E1738" s="44">
        <v>9180</v>
      </c>
      <c r="F1738" s="44">
        <v>4593</v>
      </c>
      <c r="G1738" s="45">
        <v>4587</v>
      </c>
      <c r="H1738" s="46">
        <v>51</v>
      </c>
    </row>
    <row r="1739" spans="2:8">
      <c r="B1739" s="47" t="s">
        <v>1841</v>
      </c>
      <c r="C1739" s="48">
        <v>6667</v>
      </c>
      <c r="D1739" s="49">
        <v>7.29</v>
      </c>
      <c r="E1739" s="50">
        <v>937</v>
      </c>
      <c r="F1739" s="50">
        <v>451</v>
      </c>
      <c r="G1739" s="51">
        <v>486</v>
      </c>
      <c r="H1739" s="52">
        <v>129</v>
      </c>
    </row>
    <row r="1740" spans="2:8">
      <c r="B1740" s="41" t="s">
        <v>1842</v>
      </c>
      <c r="C1740" s="42">
        <v>47638</v>
      </c>
      <c r="D1740" s="43">
        <v>74</v>
      </c>
      <c r="E1740" s="44">
        <v>16114</v>
      </c>
      <c r="F1740" s="44">
        <v>8052</v>
      </c>
      <c r="G1740" s="45">
        <v>8062</v>
      </c>
      <c r="H1740" s="46">
        <v>218</v>
      </c>
    </row>
    <row r="1741" spans="2:8">
      <c r="B1741" s="47" t="s">
        <v>1843</v>
      </c>
      <c r="C1741" s="48">
        <v>18439</v>
      </c>
      <c r="D1741" s="49">
        <v>54.14</v>
      </c>
      <c r="E1741" s="50">
        <v>59421</v>
      </c>
      <c r="F1741" s="50">
        <v>29129</v>
      </c>
      <c r="G1741" s="51">
        <v>30292</v>
      </c>
      <c r="H1741" s="52">
        <v>1098</v>
      </c>
    </row>
    <row r="1742" spans="2:8">
      <c r="B1742" s="41" t="s">
        <v>1844</v>
      </c>
      <c r="C1742" s="42">
        <v>17335</v>
      </c>
      <c r="D1742" s="43">
        <v>87.48</v>
      </c>
      <c r="E1742" s="44">
        <v>4721</v>
      </c>
      <c r="F1742" s="44">
        <v>2294</v>
      </c>
      <c r="G1742" s="45">
        <v>2427</v>
      </c>
      <c r="H1742" s="46">
        <v>54</v>
      </c>
    </row>
    <row r="1743" spans="2:8">
      <c r="B1743" s="47" t="s">
        <v>1845</v>
      </c>
      <c r="C1743" s="48">
        <v>94315</v>
      </c>
      <c r="D1743" s="49">
        <v>67.59</v>
      </c>
      <c r="E1743" s="50">
        <v>47794</v>
      </c>
      <c r="F1743" s="50">
        <v>24117</v>
      </c>
      <c r="G1743" s="51">
        <v>23677</v>
      </c>
      <c r="H1743" s="52">
        <v>707</v>
      </c>
    </row>
    <row r="1744" spans="2:8">
      <c r="B1744" s="41" t="s">
        <v>1846</v>
      </c>
      <c r="C1744" s="42">
        <v>15344</v>
      </c>
      <c r="D1744" s="43">
        <v>67.94</v>
      </c>
      <c r="E1744" s="44">
        <v>26587</v>
      </c>
      <c r="F1744" s="44">
        <v>12750</v>
      </c>
      <c r="G1744" s="45">
        <v>13837</v>
      </c>
      <c r="H1744" s="46">
        <v>391</v>
      </c>
    </row>
    <row r="1745" spans="2:8">
      <c r="B1745" s="47" t="s">
        <v>1847</v>
      </c>
      <c r="C1745" s="48">
        <v>1616</v>
      </c>
      <c r="D1745" s="49">
        <v>30.28</v>
      </c>
      <c r="E1745" s="50">
        <v>3686</v>
      </c>
      <c r="F1745" s="50">
        <v>1790</v>
      </c>
      <c r="G1745" s="51">
        <v>1896</v>
      </c>
      <c r="H1745" s="52">
        <v>122</v>
      </c>
    </row>
    <row r="1746" spans="2:8">
      <c r="B1746" s="41" t="s">
        <v>1848</v>
      </c>
      <c r="C1746" s="42">
        <v>55442</v>
      </c>
      <c r="D1746" s="43">
        <v>9.01</v>
      </c>
      <c r="E1746" s="44">
        <v>3303</v>
      </c>
      <c r="F1746" s="44">
        <v>1590</v>
      </c>
      <c r="G1746" s="45">
        <v>1713</v>
      </c>
      <c r="H1746" s="46">
        <v>367</v>
      </c>
    </row>
    <row r="1747" spans="2:8">
      <c r="B1747" s="47" t="s">
        <v>1849</v>
      </c>
      <c r="C1747" s="48">
        <v>79780</v>
      </c>
      <c r="D1747" s="49">
        <v>93.2</v>
      </c>
      <c r="E1747" s="50">
        <v>5327</v>
      </c>
      <c r="F1747" s="50">
        <v>2718</v>
      </c>
      <c r="G1747" s="51">
        <v>2609</v>
      </c>
      <c r="H1747" s="52">
        <v>57</v>
      </c>
    </row>
    <row r="1748" spans="2:8">
      <c r="B1748" s="41" t="s">
        <v>1850</v>
      </c>
      <c r="C1748" s="42">
        <v>76297</v>
      </c>
      <c r="D1748" s="43">
        <v>45.68</v>
      </c>
      <c r="E1748" s="44">
        <v>24541</v>
      </c>
      <c r="F1748" s="44">
        <v>12128</v>
      </c>
      <c r="G1748" s="45">
        <v>12413</v>
      </c>
      <c r="H1748" s="46">
        <v>537</v>
      </c>
    </row>
    <row r="1749" spans="2:8">
      <c r="B1749" s="47" t="s">
        <v>1851</v>
      </c>
      <c r="C1749" s="48">
        <v>70173</v>
      </c>
      <c r="D1749" s="49">
        <v>207.33</v>
      </c>
      <c r="E1749" s="50">
        <v>634830</v>
      </c>
      <c r="F1749" s="50">
        <v>317139</v>
      </c>
      <c r="G1749" s="51">
        <v>317691</v>
      </c>
      <c r="H1749" s="52">
        <v>3062</v>
      </c>
    </row>
    <row r="1750" spans="2:8">
      <c r="B1750" s="41" t="s">
        <v>1852</v>
      </c>
      <c r="C1750" s="42">
        <v>6369</v>
      </c>
      <c r="D1750" s="43">
        <v>192.54</v>
      </c>
      <c r="E1750" s="44">
        <v>13417</v>
      </c>
      <c r="F1750" s="44">
        <v>6718</v>
      </c>
      <c r="G1750" s="45">
        <v>6699</v>
      </c>
      <c r="H1750" s="46">
        <v>70</v>
      </c>
    </row>
    <row r="1751" spans="2:8">
      <c r="B1751" s="47" t="s">
        <v>1853</v>
      </c>
      <c r="C1751" s="48">
        <v>98527</v>
      </c>
      <c r="D1751" s="49">
        <v>103.03</v>
      </c>
      <c r="E1751" s="50">
        <v>34835</v>
      </c>
      <c r="F1751" s="50">
        <v>16960</v>
      </c>
      <c r="G1751" s="51">
        <v>17875</v>
      </c>
      <c r="H1751" s="52">
        <v>338</v>
      </c>
    </row>
    <row r="1752" spans="2:8">
      <c r="B1752" s="41" t="s">
        <v>1854</v>
      </c>
      <c r="C1752" s="42">
        <v>27232</v>
      </c>
      <c r="D1752" s="43">
        <v>110.83</v>
      </c>
      <c r="E1752" s="44">
        <v>12842</v>
      </c>
      <c r="F1752" s="44">
        <v>6374</v>
      </c>
      <c r="G1752" s="45">
        <v>6468</v>
      </c>
      <c r="H1752" s="46">
        <v>116</v>
      </c>
    </row>
    <row r="1753" spans="2:8">
      <c r="B1753" s="47" t="s">
        <v>1855</v>
      </c>
      <c r="C1753" s="48">
        <v>72172</v>
      </c>
      <c r="D1753" s="49">
        <v>87.62</v>
      </c>
      <c r="E1753" s="50">
        <v>12336</v>
      </c>
      <c r="F1753" s="50">
        <v>6173</v>
      </c>
      <c r="G1753" s="51">
        <v>6163</v>
      </c>
      <c r="H1753" s="52">
        <v>141</v>
      </c>
    </row>
    <row r="1754" spans="2:8">
      <c r="B1754" s="41" t="s">
        <v>1856</v>
      </c>
      <c r="C1754" s="42">
        <v>66280</v>
      </c>
      <c r="D1754" s="43">
        <v>16.07</v>
      </c>
      <c r="E1754" s="44">
        <v>16468</v>
      </c>
      <c r="F1754" s="44">
        <v>8093</v>
      </c>
      <c r="G1754" s="45">
        <v>8375</v>
      </c>
      <c r="H1754" s="46">
        <v>1025</v>
      </c>
    </row>
    <row r="1755" spans="2:8">
      <c r="B1755" s="47" t="s">
        <v>1857</v>
      </c>
      <c r="C1755" s="48">
        <v>92237</v>
      </c>
      <c r="D1755" s="49">
        <v>53.12</v>
      </c>
      <c r="E1755" s="50">
        <v>19414</v>
      </c>
      <c r="F1755" s="50">
        <v>9544</v>
      </c>
      <c r="G1755" s="51">
        <v>9870</v>
      </c>
      <c r="H1755" s="52">
        <v>365</v>
      </c>
    </row>
    <row r="1756" spans="2:8">
      <c r="B1756" s="41" t="s">
        <v>1858</v>
      </c>
      <c r="C1756" s="42">
        <v>79295</v>
      </c>
      <c r="D1756" s="43">
        <v>22.74</v>
      </c>
      <c r="E1756" s="44">
        <v>2771</v>
      </c>
      <c r="F1756" s="44">
        <v>1330</v>
      </c>
      <c r="G1756" s="45">
        <v>1441</v>
      </c>
      <c r="H1756" s="46">
        <v>122</v>
      </c>
    </row>
    <row r="1757" spans="2:8">
      <c r="B1757" s="47" t="s">
        <v>1859</v>
      </c>
      <c r="C1757" s="48">
        <v>59846</v>
      </c>
      <c r="D1757" s="49">
        <v>193.27</v>
      </c>
      <c r="E1757" s="50">
        <v>27802</v>
      </c>
      <c r="F1757" s="50">
        <v>13957</v>
      </c>
      <c r="G1757" s="51">
        <v>13845</v>
      </c>
      <c r="H1757" s="52">
        <v>144</v>
      </c>
    </row>
    <row r="1758" spans="2:8">
      <c r="B1758" s="41" t="s">
        <v>1860</v>
      </c>
      <c r="C1758" s="42">
        <v>73079</v>
      </c>
      <c r="D1758" s="43">
        <v>12.79</v>
      </c>
      <c r="E1758" s="44">
        <v>10192</v>
      </c>
      <c r="F1758" s="44">
        <v>5127</v>
      </c>
      <c r="G1758" s="45">
        <v>5065</v>
      </c>
      <c r="H1758" s="46">
        <v>797</v>
      </c>
    </row>
    <row r="1759" spans="2:8">
      <c r="B1759" s="47" t="s">
        <v>1861</v>
      </c>
      <c r="C1759" s="48">
        <v>28857</v>
      </c>
      <c r="D1759" s="49">
        <v>128.11000000000001</v>
      </c>
      <c r="E1759" s="50">
        <v>24355</v>
      </c>
      <c r="F1759" s="50">
        <v>12035</v>
      </c>
      <c r="G1759" s="51">
        <v>12320</v>
      </c>
      <c r="H1759" s="52">
        <v>190</v>
      </c>
    </row>
    <row r="1760" spans="2:8">
      <c r="B1760" s="41" t="s">
        <v>1862</v>
      </c>
      <c r="C1760" s="42">
        <v>99897</v>
      </c>
      <c r="D1760" s="43">
        <v>41.63</v>
      </c>
      <c r="E1760" s="44">
        <v>4276</v>
      </c>
      <c r="F1760" s="44">
        <v>2160</v>
      </c>
      <c r="G1760" s="45">
        <v>2116</v>
      </c>
      <c r="H1760" s="46">
        <v>103</v>
      </c>
    </row>
    <row r="1761" spans="2:8">
      <c r="B1761" s="47" t="s">
        <v>1863</v>
      </c>
      <c r="C1761" s="48">
        <v>39517</v>
      </c>
      <c r="D1761" s="49">
        <v>294.83</v>
      </c>
      <c r="E1761" s="50">
        <v>10718</v>
      </c>
      <c r="F1761" s="50">
        <v>5354</v>
      </c>
      <c r="G1761" s="51">
        <v>5364</v>
      </c>
      <c r="H1761" s="52">
        <v>36</v>
      </c>
    </row>
    <row r="1762" spans="2:8">
      <c r="B1762" s="41" t="s">
        <v>1864</v>
      </c>
      <c r="C1762" s="42">
        <v>39590</v>
      </c>
      <c r="D1762" s="43">
        <v>89.87</v>
      </c>
      <c r="E1762" s="44">
        <v>10310</v>
      </c>
      <c r="F1762" s="44">
        <v>4955</v>
      </c>
      <c r="G1762" s="45">
        <v>5355</v>
      </c>
      <c r="H1762" s="46">
        <v>115</v>
      </c>
    </row>
    <row r="1763" spans="2:8">
      <c r="B1763" s="47" t="s">
        <v>1865</v>
      </c>
      <c r="C1763" s="48">
        <v>36142</v>
      </c>
      <c r="D1763" s="49">
        <v>60.45</v>
      </c>
      <c r="E1763" s="50">
        <v>4476</v>
      </c>
      <c r="F1763" s="50">
        <v>2280</v>
      </c>
      <c r="G1763" s="51">
        <v>2196</v>
      </c>
      <c r="H1763" s="52">
        <v>74</v>
      </c>
    </row>
    <row r="1764" spans="2:8">
      <c r="B1764" s="41" t="s">
        <v>1866</v>
      </c>
      <c r="C1764" s="42">
        <v>7922</v>
      </c>
      <c r="D1764" s="43">
        <v>87.35</v>
      </c>
      <c r="E1764" s="44">
        <v>3548</v>
      </c>
      <c r="F1764" s="44">
        <v>1760</v>
      </c>
      <c r="G1764" s="45">
        <v>1788</v>
      </c>
      <c r="H1764" s="46">
        <v>41</v>
      </c>
    </row>
    <row r="1765" spans="2:8">
      <c r="B1765" s="47" t="s">
        <v>1867</v>
      </c>
      <c r="C1765" s="48">
        <v>97941</v>
      </c>
      <c r="D1765" s="49">
        <v>69.290000000000006</v>
      </c>
      <c r="E1765" s="50">
        <v>13231</v>
      </c>
      <c r="F1765" s="50">
        <v>6546</v>
      </c>
      <c r="G1765" s="51">
        <v>6685</v>
      </c>
      <c r="H1765" s="52">
        <v>191</v>
      </c>
    </row>
    <row r="1766" spans="2:8">
      <c r="B1766" s="41" t="s">
        <v>1868</v>
      </c>
      <c r="C1766" s="42">
        <v>4425</v>
      </c>
      <c r="D1766" s="43">
        <v>33.22</v>
      </c>
      <c r="E1766" s="44">
        <v>15673</v>
      </c>
      <c r="F1766" s="44">
        <v>7599</v>
      </c>
      <c r="G1766" s="45">
        <v>8074</v>
      </c>
      <c r="H1766" s="46">
        <v>472</v>
      </c>
    </row>
    <row r="1767" spans="2:8">
      <c r="B1767" s="47" t="s">
        <v>1869</v>
      </c>
      <c r="C1767" s="48">
        <v>65232</v>
      </c>
      <c r="D1767" s="49">
        <v>67.02</v>
      </c>
      <c r="E1767" s="50">
        <v>30005</v>
      </c>
      <c r="F1767" s="50">
        <v>14574</v>
      </c>
      <c r="G1767" s="51">
        <v>15431</v>
      </c>
      <c r="H1767" s="52">
        <v>448</v>
      </c>
    </row>
    <row r="1768" spans="2:8">
      <c r="B1768" s="41" t="s">
        <v>1870</v>
      </c>
      <c r="C1768" s="42">
        <v>49545</v>
      </c>
      <c r="D1768" s="43">
        <v>70.489999999999995</v>
      </c>
      <c r="E1768" s="44">
        <v>9145</v>
      </c>
      <c r="F1768" s="44">
        <v>4601</v>
      </c>
      <c r="G1768" s="45">
        <v>4544</v>
      </c>
      <c r="H1768" s="46">
        <v>130</v>
      </c>
    </row>
    <row r="1769" spans="2:8">
      <c r="B1769" s="47" t="s">
        <v>1871</v>
      </c>
      <c r="C1769" s="48">
        <v>83684</v>
      </c>
      <c r="D1769" s="49">
        <v>22.77</v>
      </c>
      <c r="E1769" s="50">
        <v>3669</v>
      </c>
      <c r="F1769" s="50">
        <v>1723</v>
      </c>
      <c r="G1769" s="51">
        <v>1946</v>
      </c>
      <c r="H1769" s="52">
        <v>161</v>
      </c>
    </row>
    <row r="1770" spans="2:8">
      <c r="B1770" s="41" t="s">
        <v>1872</v>
      </c>
      <c r="C1770" s="42">
        <v>48291</v>
      </c>
      <c r="D1770" s="43">
        <v>90.84</v>
      </c>
      <c r="E1770" s="44">
        <v>19925</v>
      </c>
      <c r="F1770" s="44">
        <v>9608</v>
      </c>
      <c r="G1770" s="45">
        <v>10317</v>
      </c>
      <c r="H1770" s="46">
        <v>219</v>
      </c>
    </row>
    <row r="1771" spans="2:8">
      <c r="B1771" s="47" t="s">
        <v>1873</v>
      </c>
      <c r="C1771" s="48">
        <v>14513</v>
      </c>
      <c r="D1771" s="49">
        <v>21.6</v>
      </c>
      <c r="E1771" s="50">
        <v>25825</v>
      </c>
      <c r="F1771" s="50">
        <v>12557</v>
      </c>
      <c r="G1771" s="51">
        <v>13268</v>
      </c>
      <c r="H1771" s="52">
        <v>1196</v>
      </c>
    </row>
    <row r="1772" spans="2:8">
      <c r="B1772" s="41" t="s">
        <v>1874</v>
      </c>
      <c r="C1772" s="42">
        <v>17268</v>
      </c>
      <c r="D1772" s="43">
        <v>379.57</v>
      </c>
      <c r="E1772" s="44">
        <v>15798</v>
      </c>
      <c r="F1772" s="44">
        <v>7642</v>
      </c>
      <c r="G1772" s="45">
        <v>8156</v>
      </c>
      <c r="H1772" s="46">
        <v>42</v>
      </c>
    </row>
    <row r="1773" spans="2:8">
      <c r="B1773" s="47" t="s">
        <v>1875</v>
      </c>
      <c r="C1773" s="48">
        <v>78250</v>
      </c>
      <c r="D1773" s="49">
        <v>62.04</v>
      </c>
      <c r="E1773" s="50">
        <v>4584</v>
      </c>
      <c r="F1773" s="50">
        <v>2290</v>
      </c>
      <c r="G1773" s="51">
        <v>2294</v>
      </c>
      <c r="H1773" s="52">
        <v>74</v>
      </c>
    </row>
    <row r="1774" spans="2:8">
      <c r="B1774" s="41" t="s">
        <v>1876</v>
      </c>
      <c r="C1774" s="42">
        <v>18195</v>
      </c>
      <c r="D1774" s="43">
        <v>24.51</v>
      </c>
      <c r="E1774" s="44">
        <v>3872</v>
      </c>
      <c r="F1774" s="44">
        <v>1884</v>
      </c>
      <c r="G1774" s="45">
        <v>1988</v>
      </c>
      <c r="H1774" s="46">
        <v>158</v>
      </c>
    </row>
    <row r="1775" spans="2:8">
      <c r="B1775" s="47" t="s">
        <v>1877</v>
      </c>
      <c r="C1775" s="48">
        <v>17166</v>
      </c>
      <c r="D1775" s="49">
        <v>47.07</v>
      </c>
      <c r="E1775" s="50">
        <v>8470</v>
      </c>
      <c r="F1775" s="50">
        <v>4145</v>
      </c>
      <c r="G1775" s="51">
        <v>4325</v>
      </c>
      <c r="H1775" s="52">
        <v>180</v>
      </c>
    </row>
    <row r="1776" spans="2:8">
      <c r="B1776" s="41" t="s">
        <v>1878</v>
      </c>
      <c r="C1776" s="42">
        <v>88069</v>
      </c>
      <c r="D1776" s="43">
        <v>71.25</v>
      </c>
      <c r="E1776" s="44">
        <v>19198</v>
      </c>
      <c r="F1776" s="44">
        <v>9565</v>
      </c>
      <c r="G1776" s="45">
        <v>9633</v>
      </c>
      <c r="H1776" s="46">
        <v>269</v>
      </c>
    </row>
    <row r="1777" spans="2:8">
      <c r="B1777" s="47" t="s">
        <v>1879</v>
      </c>
      <c r="C1777" s="48">
        <v>93158</v>
      </c>
      <c r="D1777" s="49">
        <v>38.229999999999997</v>
      </c>
      <c r="E1777" s="50">
        <v>7418</v>
      </c>
      <c r="F1777" s="50">
        <v>3675</v>
      </c>
      <c r="G1777" s="51">
        <v>3743</v>
      </c>
      <c r="H1777" s="52">
        <v>194</v>
      </c>
    </row>
    <row r="1778" spans="2:8">
      <c r="B1778" s="41" t="s">
        <v>1880</v>
      </c>
      <c r="C1778" s="42">
        <v>6682</v>
      </c>
      <c r="D1778" s="43">
        <v>81.36</v>
      </c>
      <c r="E1778" s="44">
        <v>8077</v>
      </c>
      <c r="F1778" s="44">
        <v>4042</v>
      </c>
      <c r="G1778" s="45">
        <v>4035</v>
      </c>
      <c r="H1778" s="46">
        <v>99</v>
      </c>
    </row>
    <row r="1779" spans="2:8">
      <c r="B1779" s="47" t="s">
        <v>1881</v>
      </c>
      <c r="C1779" s="48">
        <v>15755</v>
      </c>
      <c r="D1779" s="49">
        <v>48.15</v>
      </c>
      <c r="E1779" s="50">
        <v>1917</v>
      </c>
      <c r="F1779" s="50">
        <v>999</v>
      </c>
      <c r="G1779" s="51">
        <v>918</v>
      </c>
      <c r="H1779" s="52">
        <v>40</v>
      </c>
    </row>
    <row r="1780" spans="2:8">
      <c r="B1780" s="41" t="s">
        <v>1882</v>
      </c>
      <c r="C1780" s="42">
        <v>96358</v>
      </c>
      <c r="D1780" s="43">
        <v>34.25</v>
      </c>
      <c r="E1780" s="44">
        <v>2000</v>
      </c>
      <c r="F1780" s="44">
        <v>977</v>
      </c>
      <c r="G1780" s="45">
        <v>1023</v>
      </c>
      <c r="H1780" s="46">
        <v>58</v>
      </c>
    </row>
    <row r="1781" spans="2:8">
      <c r="B1781" s="47" t="s">
        <v>1883</v>
      </c>
      <c r="C1781" s="48">
        <v>6502</v>
      </c>
      <c r="D1781" s="49">
        <v>137.66999999999999</v>
      </c>
      <c r="E1781" s="50">
        <v>17442</v>
      </c>
      <c r="F1781" s="50">
        <v>8603</v>
      </c>
      <c r="G1781" s="51">
        <v>8839</v>
      </c>
      <c r="H1781" s="52">
        <v>127</v>
      </c>
    </row>
    <row r="1782" spans="2:8">
      <c r="B1782" s="41" t="s">
        <v>1884</v>
      </c>
      <c r="C1782" s="42">
        <v>9380</v>
      </c>
      <c r="D1782" s="43">
        <v>10.79</v>
      </c>
      <c r="E1782" s="44">
        <v>6051</v>
      </c>
      <c r="F1782" s="44">
        <v>2918</v>
      </c>
      <c r="G1782" s="45">
        <v>3133</v>
      </c>
      <c r="H1782" s="46">
        <v>561</v>
      </c>
    </row>
    <row r="1783" spans="2:8">
      <c r="B1783" s="47" t="s">
        <v>1885</v>
      </c>
      <c r="C1783" s="48">
        <v>86470</v>
      </c>
      <c r="D1783" s="49">
        <v>20.03</v>
      </c>
      <c r="E1783" s="50">
        <v>6277</v>
      </c>
      <c r="F1783" s="50">
        <v>3094</v>
      </c>
      <c r="G1783" s="51">
        <v>3183</v>
      </c>
      <c r="H1783" s="52">
        <v>313</v>
      </c>
    </row>
    <row r="1784" spans="2:8">
      <c r="B1784" s="41" t="s">
        <v>1886</v>
      </c>
      <c r="C1784" s="42">
        <v>1737</v>
      </c>
      <c r="D1784" s="43">
        <v>71.22</v>
      </c>
      <c r="E1784" s="44">
        <v>5423</v>
      </c>
      <c r="F1784" s="44">
        <v>2734</v>
      </c>
      <c r="G1784" s="45">
        <v>2689</v>
      </c>
      <c r="H1784" s="46">
        <v>76</v>
      </c>
    </row>
    <row r="1785" spans="2:8">
      <c r="B1785" s="47" t="s">
        <v>1887</v>
      </c>
      <c r="C1785" s="48">
        <v>98660</v>
      </c>
      <c r="D1785" s="49">
        <v>20.18</v>
      </c>
      <c r="E1785" s="50">
        <v>2851</v>
      </c>
      <c r="F1785" s="50">
        <v>1398</v>
      </c>
      <c r="G1785" s="51">
        <v>1453</v>
      </c>
      <c r="H1785" s="52">
        <v>141</v>
      </c>
    </row>
    <row r="1786" spans="2:8">
      <c r="B1786" s="41" t="s">
        <v>1888</v>
      </c>
      <c r="C1786" s="42">
        <v>9419</v>
      </c>
      <c r="D1786" s="43">
        <v>18.899999999999999</v>
      </c>
      <c r="E1786" s="44">
        <v>5146</v>
      </c>
      <c r="F1786" s="44">
        <v>2515</v>
      </c>
      <c r="G1786" s="45">
        <v>2631</v>
      </c>
      <c r="H1786" s="46">
        <v>272</v>
      </c>
    </row>
    <row r="1787" spans="2:8">
      <c r="B1787" s="47" t="s">
        <v>1889</v>
      </c>
      <c r="C1787" s="48">
        <v>95643</v>
      </c>
      <c r="D1787" s="49">
        <v>103.95</v>
      </c>
      <c r="E1787" s="50">
        <v>8707</v>
      </c>
      <c r="F1787" s="50">
        <v>4236</v>
      </c>
      <c r="G1787" s="51">
        <v>4471</v>
      </c>
      <c r="H1787" s="52">
        <v>84</v>
      </c>
    </row>
    <row r="1788" spans="2:8">
      <c r="B1788" s="41" t="s">
        <v>1890</v>
      </c>
      <c r="C1788" s="42">
        <v>79822</v>
      </c>
      <c r="D1788" s="43">
        <v>89.64</v>
      </c>
      <c r="E1788" s="44">
        <v>12269</v>
      </c>
      <c r="F1788" s="44">
        <v>6100</v>
      </c>
      <c r="G1788" s="45">
        <v>6169</v>
      </c>
      <c r="H1788" s="46">
        <v>137</v>
      </c>
    </row>
    <row r="1789" spans="2:8">
      <c r="B1789" s="47" t="s">
        <v>1891</v>
      </c>
      <c r="C1789" s="48">
        <v>84529</v>
      </c>
      <c r="D1789" s="49">
        <v>72.010000000000005</v>
      </c>
      <c r="E1789" s="50">
        <v>5798</v>
      </c>
      <c r="F1789" s="50">
        <v>2947</v>
      </c>
      <c r="G1789" s="51">
        <v>2851</v>
      </c>
      <c r="H1789" s="52">
        <v>81</v>
      </c>
    </row>
    <row r="1790" spans="2:8">
      <c r="B1790" s="41" t="s">
        <v>1892</v>
      </c>
      <c r="C1790" s="42">
        <v>79674</v>
      </c>
      <c r="D1790" s="43">
        <v>69.75</v>
      </c>
      <c r="E1790" s="44">
        <v>4894</v>
      </c>
      <c r="F1790" s="44">
        <v>2434</v>
      </c>
      <c r="G1790" s="45">
        <v>2460</v>
      </c>
      <c r="H1790" s="46">
        <v>70</v>
      </c>
    </row>
    <row r="1791" spans="2:8">
      <c r="B1791" s="47" t="s">
        <v>1893</v>
      </c>
      <c r="C1791" s="48">
        <v>84513</v>
      </c>
      <c r="D1791" s="49">
        <v>13.65</v>
      </c>
      <c r="E1791" s="50">
        <v>9291</v>
      </c>
      <c r="F1791" s="50">
        <v>4581</v>
      </c>
      <c r="G1791" s="51">
        <v>4710</v>
      </c>
      <c r="H1791" s="52">
        <v>681</v>
      </c>
    </row>
    <row r="1792" spans="2:8">
      <c r="B1792" s="41" t="s">
        <v>1894</v>
      </c>
      <c r="C1792" s="42">
        <v>47918</v>
      </c>
      <c r="D1792" s="43">
        <v>44.34</v>
      </c>
      <c r="E1792" s="44">
        <v>29306</v>
      </c>
      <c r="F1792" s="44">
        <v>14353</v>
      </c>
      <c r="G1792" s="45">
        <v>14953</v>
      </c>
      <c r="H1792" s="46">
        <v>661</v>
      </c>
    </row>
    <row r="1793" spans="2:8">
      <c r="B1793" s="47" t="s">
        <v>1895</v>
      </c>
      <c r="C1793" s="48">
        <v>25832</v>
      </c>
      <c r="D1793" s="49">
        <v>44.43</v>
      </c>
      <c r="E1793" s="50">
        <v>4965</v>
      </c>
      <c r="F1793" s="50">
        <v>2451</v>
      </c>
      <c r="G1793" s="51">
        <v>2514</v>
      </c>
      <c r="H1793" s="52">
        <v>112</v>
      </c>
    </row>
    <row r="1794" spans="2:8">
      <c r="B1794" s="41" t="s">
        <v>1896</v>
      </c>
      <c r="C1794" s="42">
        <v>4860</v>
      </c>
      <c r="D1794" s="43">
        <v>102.81</v>
      </c>
      <c r="E1794" s="44">
        <v>20065</v>
      </c>
      <c r="F1794" s="44">
        <v>9962</v>
      </c>
      <c r="G1794" s="45">
        <v>10103</v>
      </c>
      <c r="H1794" s="46">
        <v>195</v>
      </c>
    </row>
    <row r="1795" spans="2:8">
      <c r="B1795" s="47" t="s">
        <v>1897</v>
      </c>
      <c r="C1795" s="48">
        <v>17358</v>
      </c>
      <c r="D1795" s="49">
        <v>72.19</v>
      </c>
      <c r="E1795" s="50">
        <v>9153</v>
      </c>
      <c r="F1795" s="50">
        <v>4492</v>
      </c>
      <c r="G1795" s="51">
        <v>4661</v>
      </c>
      <c r="H1795" s="52">
        <v>127</v>
      </c>
    </row>
    <row r="1796" spans="2:8">
      <c r="B1796" s="41" t="s">
        <v>1898</v>
      </c>
      <c r="C1796" s="42">
        <v>25436</v>
      </c>
      <c r="D1796" s="43">
        <v>20.61</v>
      </c>
      <c r="E1796" s="44">
        <v>13779</v>
      </c>
      <c r="F1796" s="44">
        <v>6755</v>
      </c>
      <c r="G1796" s="45">
        <v>7024</v>
      </c>
      <c r="H1796" s="46">
        <v>669</v>
      </c>
    </row>
    <row r="1797" spans="2:8">
      <c r="B1797" s="47" t="s">
        <v>1899</v>
      </c>
      <c r="C1797" s="48">
        <v>56841</v>
      </c>
      <c r="D1797" s="49">
        <v>31.35</v>
      </c>
      <c r="E1797" s="50">
        <v>5567</v>
      </c>
      <c r="F1797" s="50">
        <v>2753</v>
      </c>
      <c r="G1797" s="51">
        <v>2814</v>
      </c>
      <c r="H1797" s="52">
        <v>178</v>
      </c>
    </row>
    <row r="1798" spans="2:8">
      <c r="B1798" s="41" t="s">
        <v>1900</v>
      </c>
      <c r="C1798" s="42">
        <v>83294</v>
      </c>
      <c r="D1798" s="43">
        <v>45.06</v>
      </c>
      <c r="E1798" s="44">
        <v>20977</v>
      </c>
      <c r="F1798" s="44">
        <v>10378</v>
      </c>
      <c r="G1798" s="45">
        <v>10599</v>
      </c>
      <c r="H1798" s="46">
        <v>466</v>
      </c>
    </row>
    <row r="1799" spans="2:8">
      <c r="B1799" s="47" t="s">
        <v>1901</v>
      </c>
      <c r="C1799" s="48">
        <v>83278</v>
      </c>
      <c r="D1799" s="49">
        <v>48.57</v>
      </c>
      <c r="E1799" s="50">
        <v>20520</v>
      </c>
      <c r="F1799" s="50">
        <v>9880</v>
      </c>
      <c r="G1799" s="51">
        <v>10640</v>
      </c>
      <c r="H1799" s="52">
        <v>422</v>
      </c>
    </row>
    <row r="1800" spans="2:8">
      <c r="B1800" s="41" t="s">
        <v>1902</v>
      </c>
      <c r="C1800" s="42">
        <v>14959</v>
      </c>
      <c r="D1800" s="43">
        <v>126.36</v>
      </c>
      <c r="E1800" s="44">
        <v>9541</v>
      </c>
      <c r="F1800" s="44">
        <v>4802</v>
      </c>
      <c r="G1800" s="45">
        <v>4739</v>
      </c>
      <c r="H1800" s="46">
        <v>76</v>
      </c>
    </row>
    <row r="1801" spans="2:8">
      <c r="B1801" s="47" t="s">
        <v>1903</v>
      </c>
      <c r="C1801" s="48">
        <v>4687</v>
      </c>
      <c r="D1801" s="49">
        <v>35.049999999999997</v>
      </c>
      <c r="E1801" s="50">
        <v>3813</v>
      </c>
      <c r="F1801" s="50">
        <v>1897</v>
      </c>
      <c r="G1801" s="51">
        <v>1916</v>
      </c>
      <c r="H1801" s="52">
        <v>109</v>
      </c>
    </row>
    <row r="1802" spans="2:8">
      <c r="B1802" s="41" t="s">
        <v>1904</v>
      </c>
      <c r="C1802" s="42">
        <v>99830</v>
      </c>
      <c r="D1802" s="43">
        <v>54.77</v>
      </c>
      <c r="E1802" s="44">
        <v>4978</v>
      </c>
      <c r="F1802" s="44">
        <v>2494</v>
      </c>
      <c r="G1802" s="45">
        <v>2484</v>
      </c>
      <c r="H1802" s="46">
        <v>91</v>
      </c>
    </row>
    <row r="1803" spans="2:8">
      <c r="B1803" s="47" t="s">
        <v>1905</v>
      </c>
      <c r="C1803" s="48">
        <v>34388</v>
      </c>
      <c r="D1803" s="49">
        <v>69.37</v>
      </c>
      <c r="E1803" s="50">
        <v>4911</v>
      </c>
      <c r="F1803" s="50">
        <v>2446</v>
      </c>
      <c r="G1803" s="51">
        <v>2465</v>
      </c>
      <c r="H1803" s="52">
        <v>71</v>
      </c>
    </row>
    <row r="1804" spans="2:8">
      <c r="B1804" s="41" t="s">
        <v>1906</v>
      </c>
      <c r="C1804" s="42">
        <v>91757</v>
      </c>
      <c r="D1804" s="43">
        <v>103.38</v>
      </c>
      <c r="E1804" s="44">
        <v>12942</v>
      </c>
      <c r="F1804" s="44">
        <v>6549</v>
      </c>
      <c r="G1804" s="45">
        <v>6393</v>
      </c>
      <c r="H1804" s="46">
        <v>125</v>
      </c>
    </row>
    <row r="1805" spans="2:8">
      <c r="B1805" s="47" t="s">
        <v>1907</v>
      </c>
      <c r="C1805" s="48">
        <v>8233</v>
      </c>
      <c r="D1805" s="49">
        <v>43.74</v>
      </c>
      <c r="E1805" s="50">
        <v>7894</v>
      </c>
      <c r="F1805" s="50">
        <v>3859</v>
      </c>
      <c r="G1805" s="51">
        <v>4035</v>
      </c>
      <c r="H1805" s="52">
        <v>180</v>
      </c>
    </row>
    <row r="1806" spans="2:8">
      <c r="B1806" s="41" t="s">
        <v>1908</v>
      </c>
      <c r="C1806" s="42">
        <v>14929</v>
      </c>
      <c r="D1806" s="43">
        <v>212.43</v>
      </c>
      <c r="E1806" s="44">
        <v>7405</v>
      </c>
      <c r="F1806" s="44">
        <v>3634</v>
      </c>
      <c r="G1806" s="45">
        <v>3771</v>
      </c>
      <c r="H1806" s="46">
        <v>35</v>
      </c>
    </row>
    <row r="1807" spans="2:8">
      <c r="B1807" s="47" t="s">
        <v>1909</v>
      </c>
      <c r="C1807" s="48">
        <v>78098</v>
      </c>
      <c r="D1807" s="49">
        <v>33.33</v>
      </c>
      <c r="E1807" s="50">
        <v>4794</v>
      </c>
      <c r="F1807" s="50">
        <v>2410</v>
      </c>
      <c r="G1807" s="51">
        <v>2384</v>
      </c>
      <c r="H1807" s="52">
        <v>144</v>
      </c>
    </row>
    <row r="1808" spans="2:8">
      <c r="B1808" s="41" t="s">
        <v>1910</v>
      </c>
      <c r="C1808" s="42">
        <v>18465</v>
      </c>
      <c r="D1808" s="43">
        <v>54.98</v>
      </c>
      <c r="E1808" s="44">
        <v>2608</v>
      </c>
      <c r="F1808" s="44">
        <v>1272</v>
      </c>
      <c r="G1808" s="45">
        <v>1336</v>
      </c>
      <c r="H1808" s="46">
        <v>47</v>
      </c>
    </row>
    <row r="1809" spans="2:8">
      <c r="B1809" s="47" t="s">
        <v>1911</v>
      </c>
      <c r="C1809" s="48">
        <v>54290</v>
      </c>
      <c r="D1809" s="49">
        <v>117.06</v>
      </c>
      <c r="E1809" s="50">
        <v>110636</v>
      </c>
      <c r="F1809" s="50">
        <v>54444</v>
      </c>
      <c r="G1809" s="51">
        <v>56192</v>
      </c>
      <c r="H1809" s="52">
        <v>945</v>
      </c>
    </row>
    <row r="1810" spans="2:8">
      <c r="B1810" s="41" t="s">
        <v>1912</v>
      </c>
      <c r="C1810" s="42">
        <v>7819</v>
      </c>
      <c r="D1810" s="43">
        <v>33.15</v>
      </c>
      <c r="E1810" s="44">
        <v>3663</v>
      </c>
      <c r="F1810" s="44">
        <v>1806</v>
      </c>
      <c r="G1810" s="45">
        <v>1857</v>
      </c>
      <c r="H1810" s="46">
        <v>110</v>
      </c>
    </row>
    <row r="1811" spans="2:8">
      <c r="B1811" s="47" t="s">
        <v>1913</v>
      </c>
      <c r="C1811" s="48">
        <v>72818</v>
      </c>
      <c r="D1811" s="49">
        <v>79.2</v>
      </c>
      <c r="E1811" s="50">
        <v>6366</v>
      </c>
      <c r="F1811" s="50">
        <v>3223</v>
      </c>
      <c r="G1811" s="51">
        <v>3143</v>
      </c>
      <c r="H1811" s="52">
        <v>80</v>
      </c>
    </row>
    <row r="1812" spans="2:8">
      <c r="B1812" s="41" t="s">
        <v>1914</v>
      </c>
      <c r="C1812" s="42">
        <v>53840</v>
      </c>
      <c r="D1812" s="43">
        <v>62</v>
      </c>
      <c r="E1812" s="44">
        <v>74903</v>
      </c>
      <c r="F1812" s="44">
        <v>36647</v>
      </c>
      <c r="G1812" s="45">
        <v>38256</v>
      </c>
      <c r="H1812" s="46">
        <v>1208</v>
      </c>
    </row>
    <row r="1813" spans="2:8">
      <c r="B1813" s="47" t="s">
        <v>1915</v>
      </c>
      <c r="C1813" s="48">
        <v>78647</v>
      </c>
      <c r="D1813" s="49">
        <v>24.2</v>
      </c>
      <c r="E1813" s="50">
        <v>16829</v>
      </c>
      <c r="F1813" s="50">
        <v>8481</v>
      </c>
      <c r="G1813" s="51">
        <v>8348</v>
      </c>
      <c r="H1813" s="52">
        <v>695</v>
      </c>
    </row>
    <row r="1814" spans="2:8">
      <c r="B1814" s="41" t="s">
        <v>1916</v>
      </c>
      <c r="C1814" s="42">
        <v>83308</v>
      </c>
      <c r="D1814" s="43">
        <v>51.55</v>
      </c>
      <c r="E1814" s="44">
        <v>11222</v>
      </c>
      <c r="F1814" s="44">
        <v>5528</v>
      </c>
      <c r="G1814" s="45">
        <v>5694</v>
      </c>
      <c r="H1814" s="46">
        <v>218</v>
      </c>
    </row>
    <row r="1815" spans="2:8">
      <c r="B1815" s="47" t="s">
        <v>1917</v>
      </c>
      <c r="C1815" s="48">
        <v>72070</v>
      </c>
      <c r="D1815" s="49">
        <v>108.06</v>
      </c>
      <c r="E1815" s="50">
        <v>90546</v>
      </c>
      <c r="F1815" s="50">
        <v>43020</v>
      </c>
      <c r="G1815" s="51">
        <v>47526</v>
      </c>
      <c r="H1815" s="52">
        <v>838</v>
      </c>
    </row>
    <row r="1816" spans="2:8">
      <c r="B1816" s="41" t="s">
        <v>1918</v>
      </c>
      <c r="C1816" s="42">
        <v>78532</v>
      </c>
      <c r="D1816" s="43">
        <v>90.45</v>
      </c>
      <c r="E1816" s="44">
        <v>35730</v>
      </c>
      <c r="F1816" s="44">
        <v>17802</v>
      </c>
      <c r="G1816" s="45">
        <v>17928</v>
      </c>
      <c r="H1816" s="46">
        <v>395</v>
      </c>
    </row>
    <row r="1817" spans="2:8">
      <c r="B1817" s="47" t="s">
        <v>1919</v>
      </c>
      <c r="C1817" s="48">
        <v>27239</v>
      </c>
      <c r="D1817" s="49">
        <v>114.37</v>
      </c>
      <c r="E1817" s="50">
        <v>12449</v>
      </c>
      <c r="F1817" s="50">
        <v>6247</v>
      </c>
      <c r="G1817" s="51">
        <v>6202</v>
      </c>
      <c r="H1817" s="52">
        <v>109</v>
      </c>
    </row>
    <row r="1818" spans="2:8">
      <c r="B1818" s="41" t="s">
        <v>1920</v>
      </c>
      <c r="C1818" s="42">
        <v>52531</v>
      </c>
      <c r="D1818" s="43">
        <v>26.09</v>
      </c>
      <c r="E1818" s="44">
        <v>24081</v>
      </c>
      <c r="F1818" s="44">
        <v>12087</v>
      </c>
      <c r="G1818" s="45">
        <v>11994</v>
      </c>
      <c r="H1818" s="46">
        <v>923</v>
      </c>
    </row>
    <row r="1819" spans="2:8">
      <c r="B1819" s="47" t="s">
        <v>1921</v>
      </c>
      <c r="C1819" s="48">
        <v>88662</v>
      </c>
      <c r="D1819" s="49">
        <v>58.67</v>
      </c>
      <c r="E1819" s="50">
        <v>22554</v>
      </c>
      <c r="F1819" s="50">
        <v>10519</v>
      </c>
      <c r="G1819" s="51">
        <v>12035</v>
      </c>
      <c r="H1819" s="52">
        <v>384</v>
      </c>
    </row>
    <row r="1820" spans="2:8">
      <c r="B1820" s="41" t="s">
        <v>1922</v>
      </c>
      <c r="C1820" s="42">
        <v>4938</v>
      </c>
      <c r="D1820" s="43">
        <v>135.61000000000001</v>
      </c>
      <c r="E1820" s="44">
        <v>5245</v>
      </c>
      <c r="F1820" s="44">
        <v>2658</v>
      </c>
      <c r="G1820" s="45">
        <v>2587</v>
      </c>
      <c r="H1820" s="46">
        <v>39</v>
      </c>
    </row>
    <row r="1821" spans="2:8">
      <c r="B1821" s="47" t="s">
        <v>1923</v>
      </c>
      <c r="C1821" s="48">
        <v>17373</v>
      </c>
      <c r="D1821" s="49">
        <v>85.87</v>
      </c>
      <c r="E1821" s="50">
        <v>8591</v>
      </c>
      <c r="F1821" s="50">
        <v>4186</v>
      </c>
      <c r="G1821" s="51">
        <v>4405</v>
      </c>
      <c r="H1821" s="52">
        <v>100</v>
      </c>
    </row>
    <row r="1822" spans="2:8">
      <c r="B1822" s="41" t="s">
        <v>1924</v>
      </c>
      <c r="C1822" s="42">
        <v>29525</v>
      </c>
      <c r="D1822" s="43">
        <v>136.84</v>
      </c>
      <c r="E1822" s="44">
        <v>33614</v>
      </c>
      <c r="F1822" s="44">
        <v>16291</v>
      </c>
      <c r="G1822" s="45">
        <v>17323</v>
      </c>
      <c r="H1822" s="46">
        <v>246</v>
      </c>
    </row>
    <row r="1823" spans="2:8">
      <c r="B1823" s="47" t="s">
        <v>1925</v>
      </c>
      <c r="C1823" s="48">
        <v>25436</v>
      </c>
      <c r="D1823" s="49">
        <v>11.43</v>
      </c>
      <c r="E1823" s="50">
        <v>18496</v>
      </c>
      <c r="F1823" s="50">
        <v>9125</v>
      </c>
      <c r="G1823" s="51">
        <v>9371</v>
      </c>
      <c r="H1823" s="52">
        <v>1618</v>
      </c>
    </row>
    <row r="1824" spans="2:8">
      <c r="B1824" s="41" t="s">
        <v>1926</v>
      </c>
      <c r="C1824" s="42">
        <v>97215</v>
      </c>
      <c r="D1824" s="43">
        <v>59.46</v>
      </c>
      <c r="E1824" s="44">
        <v>6518</v>
      </c>
      <c r="F1824" s="44">
        <v>3264</v>
      </c>
      <c r="G1824" s="45">
        <v>3254</v>
      </c>
      <c r="H1824" s="46">
        <v>110</v>
      </c>
    </row>
    <row r="1825" spans="2:8">
      <c r="B1825" s="47" t="s">
        <v>1927</v>
      </c>
      <c r="C1825" s="48">
        <v>73066</v>
      </c>
      <c r="D1825" s="49">
        <v>24.79</v>
      </c>
      <c r="E1825" s="50">
        <v>14422</v>
      </c>
      <c r="F1825" s="50">
        <v>7147</v>
      </c>
      <c r="G1825" s="51">
        <v>7275</v>
      </c>
      <c r="H1825" s="52">
        <v>582</v>
      </c>
    </row>
    <row r="1826" spans="2:8">
      <c r="B1826" s="41" t="s">
        <v>1928</v>
      </c>
      <c r="C1826" s="42">
        <v>89073</v>
      </c>
      <c r="D1826" s="43">
        <v>118.68</v>
      </c>
      <c r="E1826" s="44">
        <v>126329</v>
      </c>
      <c r="F1826" s="44">
        <v>62660</v>
      </c>
      <c r="G1826" s="45">
        <v>63669</v>
      </c>
      <c r="H1826" s="46">
        <v>1064</v>
      </c>
    </row>
    <row r="1827" spans="2:8">
      <c r="B1827" s="47" t="s">
        <v>1929</v>
      </c>
      <c r="C1827" s="48">
        <v>56766</v>
      </c>
      <c r="D1827" s="49">
        <v>28.74</v>
      </c>
      <c r="E1827" s="50">
        <v>3335</v>
      </c>
      <c r="F1827" s="50">
        <v>1663</v>
      </c>
      <c r="G1827" s="51">
        <v>1672</v>
      </c>
      <c r="H1827" s="52">
        <v>116</v>
      </c>
    </row>
    <row r="1828" spans="2:8">
      <c r="B1828" s="41" t="s">
        <v>1930</v>
      </c>
      <c r="C1828" s="42">
        <v>35327</v>
      </c>
      <c r="D1828" s="43">
        <v>65.61</v>
      </c>
      <c r="E1828" s="44">
        <v>2985</v>
      </c>
      <c r="F1828" s="44">
        <v>1516</v>
      </c>
      <c r="G1828" s="45">
        <v>1469</v>
      </c>
      <c r="H1828" s="46">
        <v>45</v>
      </c>
    </row>
    <row r="1829" spans="2:8">
      <c r="B1829" s="47" t="s">
        <v>1931</v>
      </c>
      <c r="C1829" s="48">
        <v>98663</v>
      </c>
      <c r="D1829" s="49">
        <v>15.73</v>
      </c>
      <c r="E1829" s="50">
        <v>461</v>
      </c>
      <c r="F1829" s="50">
        <v>239</v>
      </c>
      <c r="G1829" s="51">
        <v>222</v>
      </c>
      <c r="H1829" s="52">
        <v>29</v>
      </c>
    </row>
    <row r="1830" spans="2:8">
      <c r="B1830" s="41" t="s">
        <v>1932</v>
      </c>
      <c r="C1830" s="42">
        <v>53572</v>
      </c>
      <c r="D1830" s="43">
        <v>8.16</v>
      </c>
      <c r="E1830" s="44">
        <v>5021</v>
      </c>
      <c r="F1830" s="44">
        <v>2399</v>
      </c>
      <c r="G1830" s="45">
        <v>2622</v>
      </c>
      <c r="H1830" s="46">
        <v>615</v>
      </c>
    </row>
    <row r="1831" spans="2:8">
      <c r="B1831" s="47" t="s">
        <v>1933</v>
      </c>
      <c r="C1831" s="48">
        <v>59423</v>
      </c>
      <c r="D1831" s="49">
        <v>88.56</v>
      </c>
      <c r="E1831" s="50">
        <v>58633</v>
      </c>
      <c r="F1831" s="50">
        <v>28164</v>
      </c>
      <c r="G1831" s="51">
        <v>30469</v>
      </c>
      <c r="H1831" s="52">
        <v>662</v>
      </c>
    </row>
    <row r="1832" spans="2:8">
      <c r="B1832" s="41" t="s">
        <v>1934</v>
      </c>
      <c r="C1832" s="42">
        <v>85716</v>
      </c>
      <c r="D1832" s="43">
        <v>14.93</v>
      </c>
      <c r="E1832" s="44">
        <v>28907</v>
      </c>
      <c r="F1832" s="44">
        <v>14608</v>
      </c>
      <c r="G1832" s="45">
        <v>14299</v>
      </c>
      <c r="H1832" s="46">
        <v>1936</v>
      </c>
    </row>
    <row r="1833" spans="2:8">
      <c r="B1833" s="47" t="s">
        <v>1935</v>
      </c>
      <c r="C1833" s="48">
        <v>17406</v>
      </c>
      <c r="D1833" s="49">
        <v>38.979999999999997</v>
      </c>
      <c r="E1833" s="50">
        <v>1747</v>
      </c>
      <c r="F1833" s="50">
        <v>861</v>
      </c>
      <c r="G1833" s="51">
        <v>886</v>
      </c>
      <c r="H1833" s="52">
        <v>45</v>
      </c>
    </row>
    <row r="1834" spans="2:8">
      <c r="B1834" s="41" t="s">
        <v>1936</v>
      </c>
      <c r="C1834" s="42">
        <v>61250</v>
      </c>
      <c r="D1834" s="43">
        <v>55.81</v>
      </c>
      <c r="E1834" s="44">
        <v>14505</v>
      </c>
      <c r="F1834" s="44">
        <v>7136</v>
      </c>
      <c r="G1834" s="45">
        <v>7369</v>
      </c>
      <c r="H1834" s="46">
        <v>260</v>
      </c>
    </row>
    <row r="1835" spans="2:8">
      <c r="B1835" s="47" t="s">
        <v>1937</v>
      </c>
      <c r="C1835" s="48">
        <v>37170</v>
      </c>
      <c r="D1835" s="49">
        <v>113.59</v>
      </c>
      <c r="E1835" s="50">
        <v>14236</v>
      </c>
      <c r="F1835" s="50">
        <v>7026</v>
      </c>
      <c r="G1835" s="51">
        <v>7210</v>
      </c>
      <c r="H1835" s="52">
        <v>125</v>
      </c>
    </row>
    <row r="1836" spans="2:8">
      <c r="B1836" s="41" t="s">
        <v>1938</v>
      </c>
      <c r="C1836" s="42">
        <v>36404</v>
      </c>
      <c r="D1836" s="43">
        <v>44.41</v>
      </c>
      <c r="E1836" s="44">
        <v>5173</v>
      </c>
      <c r="F1836" s="44">
        <v>2569</v>
      </c>
      <c r="G1836" s="45">
        <v>2604</v>
      </c>
      <c r="H1836" s="46">
        <v>116</v>
      </c>
    </row>
    <row r="1837" spans="2:8">
      <c r="B1837" s="47" t="s">
        <v>1939</v>
      </c>
      <c r="C1837" s="48">
        <v>71665</v>
      </c>
      <c r="D1837" s="49">
        <v>73.400000000000006</v>
      </c>
      <c r="E1837" s="50">
        <v>29467</v>
      </c>
      <c r="F1837" s="50">
        <v>14725</v>
      </c>
      <c r="G1837" s="51">
        <v>14742</v>
      </c>
      <c r="H1837" s="52">
        <v>401</v>
      </c>
    </row>
    <row r="1838" spans="2:8">
      <c r="B1838" s="41" t="s">
        <v>1940</v>
      </c>
      <c r="C1838" s="42">
        <v>56179</v>
      </c>
      <c r="D1838" s="43">
        <v>13.22</v>
      </c>
      <c r="E1838" s="44">
        <v>8680</v>
      </c>
      <c r="F1838" s="44">
        <v>4241</v>
      </c>
      <c r="G1838" s="45">
        <v>4439</v>
      </c>
      <c r="H1838" s="46">
        <v>657</v>
      </c>
    </row>
    <row r="1839" spans="2:8">
      <c r="B1839" s="47" t="s">
        <v>1941</v>
      </c>
      <c r="C1839" s="48">
        <v>26316</v>
      </c>
      <c r="D1839" s="49">
        <v>113.75</v>
      </c>
      <c r="E1839" s="50">
        <v>24001</v>
      </c>
      <c r="F1839" s="50">
        <v>11681</v>
      </c>
      <c r="G1839" s="51">
        <v>12320</v>
      </c>
      <c r="H1839" s="52">
        <v>211</v>
      </c>
    </row>
    <row r="1840" spans="2:8">
      <c r="B1840" s="41" t="s">
        <v>1942</v>
      </c>
      <c r="C1840" s="42">
        <v>49377</v>
      </c>
      <c r="D1840" s="43">
        <v>87.88</v>
      </c>
      <c r="E1840" s="44">
        <v>32433</v>
      </c>
      <c r="F1840" s="44">
        <v>16152</v>
      </c>
      <c r="G1840" s="45">
        <v>16281</v>
      </c>
      <c r="H1840" s="46">
        <v>369</v>
      </c>
    </row>
    <row r="1841" spans="2:8">
      <c r="B1841" s="47" t="s">
        <v>1943</v>
      </c>
      <c r="C1841" s="48">
        <v>42551</v>
      </c>
      <c r="D1841" s="49">
        <v>74.900000000000006</v>
      </c>
      <c r="E1841" s="50">
        <v>81984</v>
      </c>
      <c r="F1841" s="50">
        <v>40096</v>
      </c>
      <c r="G1841" s="51">
        <v>41888</v>
      </c>
      <c r="H1841" s="52">
        <v>1095</v>
      </c>
    </row>
    <row r="1842" spans="2:8">
      <c r="B1842" s="41" t="s">
        <v>1944</v>
      </c>
      <c r="C1842" s="42">
        <v>92355</v>
      </c>
      <c r="D1842" s="43">
        <v>175.66</v>
      </c>
      <c r="E1842" s="44">
        <v>5312</v>
      </c>
      <c r="F1842" s="44">
        <v>2710</v>
      </c>
      <c r="G1842" s="45">
        <v>2602</v>
      </c>
      <c r="H1842" s="46">
        <v>30</v>
      </c>
    </row>
    <row r="1843" spans="2:8">
      <c r="B1843" s="47" t="s">
        <v>1945</v>
      </c>
      <c r="C1843" s="48">
        <v>91235</v>
      </c>
      <c r="D1843" s="49">
        <v>21.34</v>
      </c>
      <c r="E1843" s="50">
        <v>1813</v>
      </c>
      <c r="F1843" s="50">
        <v>916</v>
      </c>
      <c r="G1843" s="51">
        <v>897</v>
      </c>
      <c r="H1843" s="52">
        <v>85</v>
      </c>
    </row>
    <row r="1844" spans="2:8">
      <c r="B1844" s="41" t="s">
        <v>1946</v>
      </c>
      <c r="C1844" s="42">
        <v>46342</v>
      </c>
      <c r="D1844" s="43">
        <v>70.75</v>
      </c>
      <c r="E1844" s="44">
        <v>13130</v>
      </c>
      <c r="F1844" s="44">
        <v>6653</v>
      </c>
      <c r="G1844" s="45">
        <v>6477</v>
      </c>
      <c r="H1844" s="46">
        <v>186</v>
      </c>
    </row>
    <row r="1845" spans="2:8">
      <c r="B1845" s="47" t="s">
        <v>1947</v>
      </c>
      <c r="C1845" s="48">
        <v>74541</v>
      </c>
      <c r="D1845" s="49">
        <v>31.89</v>
      </c>
      <c r="E1845" s="50">
        <v>4446</v>
      </c>
      <c r="F1845" s="50">
        <v>2214</v>
      </c>
      <c r="G1845" s="51">
        <v>2232</v>
      </c>
      <c r="H1845" s="52">
        <v>139</v>
      </c>
    </row>
    <row r="1846" spans="2:8">
      <c r="B1846" s="41" t="s">
        <v>1948</v>
      </c>
      <c r="C1846" s="42">
        <v>34246</v>
      </c>
      <c r="D1846" s="43">
        <v>13.97</v>
      </c>
      <c r="E1846" s="44">
        <v>18134</v>
      </c>
      <c r="F1846" s="44">
        <v>8592</v>
      </c>
      <c r="G1846" s="45">
        <v>9542</v>
      </c>
      <c r="H1846" s="46">
        <v>1298</v>
      </c>
    </row>
    <row r="1847" spans="2:8">
      <c r="B1847" s="47" t="s">
        <v>1949</v>
      </c>
      <c r="C1847" s="48">
        <v>16727</v>
      </c>
      <c r="D1847" s="49">
        <v>23.36</v>
      </c>
      <c r="E1847" s="50">
        <v>11965</v>
      </c>
      <c r="F1847" s="50">
        <v>5902</v>
      </c>
      <c r="G1847" s="51">
        <v>6063</v>
      </c>
      <c r="H1847" s="52">
        <v>512</v>
      </c>
    </row>
    <row r="1848" spans="2:8">
      <c r="B1848" s="41" t="s">
        <v>1950</v>
      </c>
      <c r="C1848" s="42">
        <v>27283</v>
      </c>
      <c r="D1848" s="43">
        <v>71.7</v>
      </c>
      <c r="E1848" s="44">
        <v>27661</v>
      </c>
      <c r="F1848" s="44">
        <v>13380</v>
      </c>
      <c r="G1848" s="45">
        <v>14281</v>
      </c>
      <c r="H1848" s="46">
        <v>386</v>
      </c>
    </row>
    <row r="1849" spans="2:8">
      <c r="B1849" s="47" t="s">
        <v>1951</v>
      </c>
      <c r="C1849" s="48">
        <v>72519</v>
      </c>
      <c r="D1849" s="49">
        <v>31.25</v>
      </c>
      <c r="E1849" s="50">
        <v>2168</v>
      </c>
      <c r="F1849" s="50">
        <v>1079</v>
      </c>
      <c r="G1849" s="51">
        <v>1089</v>
      </c>
      <c r="H1849" s="52">
        <v>69</v>
      </c>
    </row>
    <row r="1850" spans="2:8">
      <c r="B1850" s="41" t="s">
        <v>1952</v>
      </c>
      <c r="C1850" s="42">
        <v>33415</v>
      </c>
      <c r="D1850" s="43">
        <v>71.37</v>
      </c>
      <c r="E1850" s="44">
        <v>25498</v>
      </c>
      <c r="F1850" s="44">
        <v>12843</v>
      </c>
      <c r="G1850" s="45">
        <v>12655</v>
      </c>
      <c r="H1850" s="46">
        <v>357</v>
      </c>
    </row>
    <row r="1851" spans="2:8">
      <c r="B1851" s="47" t="s">
        <v>1953</v>
      </c>
      <c r="C1851" s="48">
        <v>33775</v>
      </c>
      <c r="D1851" s="49">
        <v>85.57</v>
      </c>
      <c r="E1851" s="50">
        <v>21468</v>
      </c>
      <c r="F1851" s="50">
        <v>10786</v>
      </c>
      <c r="G1851" s="51">
        <v>10682</v>
      </c>
      <c r="H1851" s="52">
        <v>251</v>
      </c>
    </row>
    <row r="1852" spans="2:8">
      <c r="B1852" s="41" t="s">
        <v>1954</v>
      </c>
      <c r="C1852" s="42">
        <v>3226</v>
      </c>
      <c r="D1852" s="43">
        <v>111.51</v>
      </c>
      <c r="E1852" s="44">
        <v>8103</v>
      </c>
      <c r="F1852" s="44">
        <v>4052</v>
      </c>
      <c r="G1852" s="45">
        <v>4051</v>
      </c>
      <c r="H1852" s="46">
        <v>73</v>
      </c>
    </row>
    <row r="1853" spans="2:8">
      <c r="B1853" s="47" t="s">
        <v>1955</v>
      </c>
      <c r="C1853" s="48">
        <v>94234</v>
      </c>
      <c r="D1853" s="49">
        <v>62.47</v>
      </c>
      <c r="E1853" s="50">
        <v>8364</v>
      </c>
      <c r="F1853" s="50">
        <v>4152</v>
      </c>
      <c r="G1853" s="51">
        <v>4212</v>
      </c>
      <c r="H1853" s="52">
        <v>134</v>
      </c>
    </row>
    <row r="1854" spans="2:8">
      <c r="B1854" s="41" t="s">
        <v>1956</v>
      </c>
      <c r="C1854" s="42">
        <v>68519</v>
      </c>
      <c r="D1854" s="43">
        <v>48.41</v>
      </c>
      <c r="E1854" s="44">
        <v>34175</v>
      </c>
      <c r="F1854" s="44">
        <v>16725</v>
      </c>
      <c r="G1854" s="45">
        <v>17450</v>
      </c>
      <c r="H1854" s="46">
        <v>706</v>
      </c>
    </row>
    <row r="1855" spans="2:8">
      <c r="B1855" s="47" t="s">
        <v>1957</v>
      </c>
      <c r="C1855" s="48">
        <v>41747</v>
      </c>
      <c r="D1855" s="49">
        <v>91.1</v>
      </c>
      <c r="E1855" s="50">
        <v>76905</v>
      </c>
      <c r="F1855" s="50">
        <v>37241</v>
      </c>
      <c r="G1855" s="51">
        <v>39664</v>
      </c>
      <c r="H1855" s="52">
        <v>844</v>
      </c>
    </row>
    <row r="1856" spans="2:8">
      <c r="B1856" s="41" t="s">
        <v>1958</v>
      </c>
      <c r="C1856" s="42">
        <v>78050</v>
      </c>
      <c r="D1856" s="43">
        <v>165.53</v>
      </c>
      <c r="E1856" s="44">
        <v>85181</v>
      </c>
      <c r="F1856" s="44">
        <v>41843</v>
      </c>
      <c r="G1856" s="45">
        <v>43338</v>
      </c>
      <c r="H1856" s="46">
        <v>515</v>
      </c>
    </row>
    <row r="1857" spans="2:8">
      <c r="B1857" s="47" t="s">
        <v>1959</v>
      </c>
      <c r="C1857" s="48">
        <v>84137</v>
      </c>
      <c r="D1857" s="49">
        <v>68.84</v>
      </c>
      <c r="E1857" s="50">
        <v>12074</v>
      </c>
      <c r="F1857" s="50">
        <v>6090</v>
      </c>
      <c r="G1857" s="51">
        <v>5984</v>
      </c>
      <c r="H1857" s="52">
        <v>175</v>
      </c>
    </row>
    <row r="1858" spans="2:8">
      <c r="B1858" s="41" t="s">
        <v>1960</v>
      </c>
      <c r="C1858" s="42">
        <v>92249</v>
      </c>
      <c r="D1858" s="43">
        <v>64.7</v>
      </c>
      <c r="E1858" s="44">
        <v>6093</v>
      </c>
      <c r="F1858" s="44">
        <v>3019</v>
      </c>
      <c r="G1858" s="45">
        <v>3074</v>
      </c>
      <c r="H1858" s="46">
        <v>94</v>
      </c>
    </row>
    <row r="1859" spans="2:8">
      <c r="B1859" s="47" t="s">
        <v>1961</v>
      </c>
      <c r="C1859" s="48">
        <v>94474</v>
      </c>
      <c r="D1859" s="49">
        <v>86.29</v>
      </c>
      <c r="E1859" s="50">
        <v>16703</v>
      </c>
      <c r="F1859" s="50">
        <v>8371</v>
      </c>
      <c r="G1859" s="51">
        <v>8332</v>
      </c>
      <c r="H1859" s="52">
        <v>194</v>
      </c>
    </row>
    <row r="1860" spans="2:8">
      <c r="B1860" s="41" t="s">
        <v>1962</v>
      </c>
      <c r="C1860" s="42">
        <v>27374</v>
      </c>
      <c r="D1860" s="43">
        <v>159.19999999999999</v>
      </c>
      <c r="E1860" s="44">
        <v>9629</v>
      </c>
      <c r="F1860" s="44">
        <v>4714</v>
      </c>
      <c r="G1860" s="45">
        <v>4915</v>
      </c>
      <c r="H1860" s="46">
        <v>60</v>
      </c>
    </row>
    <row r="1861" spans="2:8">
      <c r="B1861" s="47" t="s">
        <v>1963</v>
      </c>
      <c r="C1861" s="48">
        <v>32602</v>
      </c>
      <c r="D1861" s="49">
        <v>76.930000000000007</v>
      </c>
      <c r="E1861" s="50">
        <v>18429</v>
      </c>
      <c r="F1861" s="50">
        <v>9183</v>
      </c>
      <c r="G1861" s="51">
        <v>9246</v>
      </c>
      <c r="H1861" s="52">
        <v>240</v>
      </c>
    </row>
    <row r="1862" spans="2:8">
      <c r="B1862" s="41" t="s">
        <v>1964</v>
      </c>
      <c r="C1862" s="42">
        <v>46562</v>
      </c>
      <c r="D1862" s="43">
        <v>53.49</v>
      </c>
      <c r="E1862" s="44">
        <v>35999</v>
      </c>
      <c r="F1862" s="44">
        <v>17590</v>
      </c>
      <c r="G1862" s="45">
        <v>18409</v>
      </c>
      <c r="H1862" s="46">
        <v>673</v>
      </c>
    </row>
    <row r="1863" spans="2:8">
      <c r="B1863" s="47" t="s">
        <v>1965</v>
      </c>
      <c r="C1863" s="48">
        <v>79235</v>
      </c>
      <c r="D1863" s="49">
        <v>37.36</v>
      </c>
      <c r="E1863" s="50">
        <v>6031</v>
      </c>
      <c r="F1863" s="50">
        <v>3079</v>
      </c>
      <c r="G1863" s="51">
        <v>2952</v>
      </c>
      <c r="H1863" s="52">
        <v>161</v>
      </c>
    </row>
    <row r="1864" spans="2:8">
      <c r="B1864" s="41" t="s">
        <v>1966</v>
      </c>
      <c r="C1864" s="42">
        <v>85088</v>
      </c>
      <c r="D1864" s="43">
        <v>45.18</v>
      </c>
      <c r="E1864" s="44">
        <v>8312</v>
      </c>
      <c r="F1864" s="44">
        <v>4246</v>
      </c>
      <c r="G1864" s="45">
        <v>4066</v>
      </c>
      <c r="H1864" s="46">
        <v>184</v>
      </c>
    </row>
    <row r="1865" spans="2:8">
      <c r="B1865" s="47" t="s">
        <v>1967</v>
      </c>
      <c r="C1865" s="48">
        <v>92648</v>
      </c>
      <c r="D1865" s="49">
        <v>74.91</v>
      </c>
      <c r="E1865" s="50">
        <v>7398</v>
      </c>
      <c r="F1865" s="50">
        <v>3617</v>
      </c>
      <c r="G1865" s="51">
        <v>3781</v>
      </c>
      <c r="H1865" s="52">
        <v>99</v>
      </c>
    </row>
    <row r="1866" spans="2:8">
      <c r="B1866" s="41" t="s">
        <v>1968</v>
      </c>
      <c r="C1866" s="42">
        <v>78147</v>
      </c>
      <c r="D1866" s="43">
        <v>70.47</v>
      </c>
      <c r="E1866" s="44">
        <v>3853</v>
      </c>
      <c r="F1866" s="44">
        <v>1956</v>
      </c>
      <c r="G1866" s="45">
        <v>1897</v>
      </c>
      <c r="H1866" s="46">
        <v>55</v>
      </c>
    </row>
    <row r="1867" spans="2:8">
      <c r="B1867" s="47" t="s">
        <v>1969</v>
      </c>
      <c r="C1867" s="48">
        <v>89269</v>
      </c>
      <c r="D1867" s="49">
        <v>23.69</v>
      </c>
      <c r="E1867" s="50">
        <v>13557</v>
      </c>
      <c r="F1867" s="50">
        <v>6620</v>
      </c>
      <c r="G1867" s="51">
        <v>6937</v>
      </c>
      <c r="H1867" s="52">
        <v>572</v>
      </c>
    </row>
    <row r="1868" spans="2:8">
      <c r="B1868" s="41" t="s">
        <v>1970</v>
      </c>
      <c r="C1868" s="42">
        <v>97332</v>
      </c>
      <c r="D1868" s="43">
        <v>60.19</v>
      </c>
      <c r="E1868" s="44">
        <v>8857</v>
      </c>
      <c r="F1868" s="44">
        <v>4409</v>
      </c>
      <c r="G1868" s="45">
        <v>4448</v>
      </c>
      <c r="H1868" s="46">
        <v>147</v>
      </c>
    </row>
    <row r="1869" spans="2:8">
      <c r="B1869" s="47" t="s">
        <v>1971</v>
      </c>
      <c r="C1869" s="48">
        <v>66333</v>
      </c>
      <c r="D1869" s="49">
        <v>67.099999999999994</v>
      </c>
      <c r="E1869" s="50">
        <v>39374</v>
      </c>
      <c r="F1869" s="50">
        <v>19197</v>
      </c>
      <c r="G1869" s="51">
        <v>20177</v>
      </c>
      <c r="H1869" s="52">
        <v>587</v>
      </c>
    </row>
    <row r="1870" spans="2:8">
      <c r="B1870" s="41" t="s">
        <v>1972</v>
      </c>
      <c r="C1870" s="42">
        <v>34471</v>
      </c>
      <c r="D1870" s="43">
        <v>67.47</v>
      </c>
      <c r="E1870" s="44">
        <v>6804</v>
      </c>
      <c r="F1870" s="44">
        <v>3382</v>
      </c>
      <c r="G1870" s="45">
        <v>3422</v>
      </c>
      <c r="H1870" s="46">
        <v>101</v>
      </c>
    </row>
    <row r="1871" spans="2:8">
      <c r="B1871" s="47" t="s">
        <v>1973</v>
      </c>
      <c r="C1871" s="48">
        <v>48691</v>
      </c>
      <c r="D1871" s="49">
        <v>135.83000000000001</v>
      </c>
      <c r="E1871" s="50">
        <v>22641</v>
      </c>
      <c r="F1871" s="50">
        <v>11553</v>
      </c>
      <c r="G1871" s="51">
        <v>11088</v>
      </c>
      <c r="H1871" s="52">
        <v>167</v>
      </c>
    </row>
    <row r="1872" spans="2:8">
      <c r="B1872" s="41" t="s">
        <v>1974</v>
      </c>
      <c r="C1872" s="42">
        <v>67157</v>
      </c>
      <c r="D1872" s="43">
        <v>24.97</v>
      </c>
      <c r="E1872" s="44">
        <v>4644</v>
      </c>
      <c r="F1872" s="44">
        <v>2271</v>
      </c>
      <c r="G1872" s="45">
        <v>2373</v>
      </c>
      <c r="H1872" s="46">
        <v>186</v>
      </c>
    </row>
    <row r="1873" spans="2:8">
      <c r="B1873" s="47" t="s">
        <v>1975</v>
      </c>
      <c r="C1873" s="48">
        <v>63607</v>
      </c>
      <c r="D1873" s="49">
        <v>50.79</v>
      </c>
      <c r="E1873" s="50">
        <v>12542</v>
      </c>
      <c r="F1873" s="50">
        <v>6264</v>
      </c>
      <c r="G1873" s="51">
        <v>6278</v>
      </c>
      <c r="H1873" s="52">
        <v>247</v>
      </c>
    </row>
    <row r="1874" spans="2:8">
      <c r="B1874" s="41" t="s">
        <v>1976</v>
      </c>
      <c r="C1874" s="42">
        <v>66687</v>
      </c>
      <c r="D1874" s="43">
        <v>111.14</v>
      </c>
      <c r="E1874" s="44">
        <v>15727</v>
      </c>
      <c r="F1874" s="44">
        <v>7796</v>
      </c>
      <c r="G1874" s="45">
        <v>7931</v>
      </c>
      <c r="H1874" s="46">
        <v>142</v>
      </c>
    </row>
    <row r="1875" spans="2:8">
      <c r="B1875" s="47" t="s">
        <v>1977</v>
      </c>
      <c r="C1875" s="48">
        <v>68753</v>
      </c>
      <c r="D1875" s="49">
        <v>42.84</v>
      </c>
      <c r="E1875" s="50">
        <v>20935</v>
      </c>
      <c r="F1875" s="50">
        <v>10400</v>
      </c>
      <c r="G1875" s="51">
        <v>10535</v>
      </c>
      <c r="H1875" s="52">
        <v>489</v>
      </c>
    </row>
    <row r="1876" spans="2:8">
      <c r="B1876" s="41" t="s">
        <v>1978</v>
      </c>
      <c r="C1876" s="42">
        <v>23812</v>
      </c>
      <c r="D1876" s="43">
        <v>15.75</v>
      </c>
      <c r="E1876" s="44">
        <v>9596</v>
      </c>
      <c r="F1876" s="44">
        <v>4678</v>
      </c>
      <c r="G1876" s="45">
        <v>4918</v>
      </c>
      <c r="H1876" s="46">
        <v>609</v>
      </c>
    </row>
    <row r="1877" spans="2:8">
      <c r="B1877" s="47" t="s">
        <v>1979</v>
      </c>
      <c r="C1877" s="48">
        <v>71332</v>
      </c>
      <c r="D1877" s="49">
        <v>42.75</v>
      </c>
      <c r="E1877" s="50">
        <v>55449</v>
      </c>
      <c r="F1877" s="50">
        <v>27334</v>
      </c>
      <c r="G1877" s="51">
        <v>28115</v>
      </c>
      <c r="H1877" s="52">
        <v>1297</v>
      </c>
    </row>
    <row r="1878" spans="2:8">
      <c r="B1878" s="41" t="s">
        <v>1980</v>
      </c>
      <c r="C1878" s="42">
        <v>74915</v>
      </c>
      <c r="D1878" s="43">
        <v>25.57</v>
      </c>
      <c r="E1878" s="44">
        <v>5682</v>
      </c>
      <c r="F1878" s="44">
        <v>2779</v>
      </c>
      <c r="G1878" s="45">
        <v>2903</v>
      </c>
      <c r="H1878" s="46">
        <v>222</v>
      </c>
    </row>
    <row r="1879" spans="2:8">
      <c r="B1879" s="47" t="s">
        <v>1981</v>
      </c>
      <c r="C1879" s="48">
        <v>91344</v>
      </c>
      <c r="D1879" s="49">
        <v>57.19</v>
      </c>
      <c r="E1879" s="50">
        <v>3083</v>
      </c>
      <c r="F1879" s="50">
        <v>1598</v>
      </c>
      <c r="G1879" s="51">
        <v>1485</v>
      </c>
      <c r="H1879" s="52">
        <v>54</v>
      </c>
    </row>
    <row r="1880" spans="2:8">
      <c r="B1880" s="41" t="s">
        <v>1982</v>
      </c>
      <c r="C1880" s="42">
        <v>51545</v>
      </c>
      <c r="D1880" s="43">
        <v>63.32</v>
      </c>
      <c r="E1880" s="44">
        <v>19543</v>
      </c>
      <c r="F1880" s="44">
        <v>9519</v>
      </c>
      <c r="G1880" s="45">
        <v>10024</v>
      </c>
      <c r="H1880" s="46">
        <v>309</v>
      </c>
    </row>
    <row r="1881" spans="2:8">
      <c r="B1881" s="47" t="s">
        <v>1983</v>
      </c>
      <c r="C1881" s="48">
        <v>34513</v>
      </c>
      <c r="D1881" s="49">
        <v>115.7</v>
      </c>
      <c r="E1881" s="50">
        <v>6761</v>
      </c>
      <c r="F1881" s="50">
        <v>3347</v>
      </c>
      <c r="G1881" s="51">
        <v>3414</v>
      </c>
      <c r="H1881" s="52">
        <v>58</v>
      </c>
    </row>
    <row r="1882" spans="2:8">
      <c r="B1882" s="41" t="s">
        <v>1984</v>
      </c>
      <c r="C1882" s="42">
        <v>71111</v>
      </c>
      <c r="D1882" s="43">
        <v>22.7</v>
      </c>
      <c r="E1882" s="44">
        <v>8717</v>
      </c>
      <c r="F1882" s="44">
        <v>4289</v>
      </c>
      <c r="G1882" s="45">
        <v>4428</v>
      </c>
      <c r="H1882" s="46">
        <v>384</v>
      </c>
    </row>
    <row r="1883" spans="2:8">
      <c r="B1883" s="47" t="s">
        <v>1985</v>
      </c>
      <c r="C1883" s="48">
        <v>8396</v>
      </c>
      <c r="D1883" s="49">
        <v>25.06</v>
      </c>
      <c r="E1883" s="50">
        <v>4012</v>
      </c>
      <c r="F1883" s="50">
        <v>1974</v>
      </c>
      <c r="G1883" s="51">
        <v>2038</v>
      </c>
      <c r="H1883" s="52">
        <v>160</v>
      </c>
    </row>
    <row r="1884" spans="2:8">
      <c r="B1884" s="41" t="s">
        <v>1985</v>
      </c>
      <c r="C1884" s="42">
        <v>74638</v>
      </c>
      <c r="D1884" s="43">
        <v>31.55</v>
      </c>
      <c r="E1884" s="44">
        <v>3094</v>
      </c>
      <c r="F1884" s="44">
        <v>1609</v>
      </c>
      <c r="G1884" s="45">
        <v>1485</v>
      </c>
      <c r="H1884" s="46">
        <v>98</v>
      </c>
    </row>
    <row r="1885" spans="2:8">
      <c r="B1885" s="47" t="s">
        <v>1986</v>
      </c>
      <c r="C1885" s="48">
        <v>95679</v>
      </c>
      <c r="D1885" s="49">
        <v>60.37</v>
      </c>
      <c r="E1885" s="50">
        <v>4294</v>
      </c>
      <c r="F1885" s="50">
        <v>2126</v>
      </c>
      <c r="G1885" s="51">
        <v>2168</v>
      </c>
      <c r="H1885" s="52">
        <v>71</v>
      </c>
    </row>
    <row r="1886" spans="2:8">
      <c r="B1886" s="41" t="s">
        <v>1987</v>
      </c>
      <c r="C1886" s="42">
        <v>4736</v>
      </c>
      <c r="D1886" s="43">
        <v>41.71</v>
      </c>
      <c r="E1886" s="44">
        <v>8964</v>
      </c>
      <c r="F1886" s="44">
        <v>4588</v>
      </c>
      <c r="G1886" s="45">
        <v>4376</v>
      </c>
      <c r="H1886" s="46">
        <v>215</v>
      </c>
    </row>
    <row r="1887" spans="2:8">
      <c r="B1887" s="47" t="s">
        <v>1988</v>
      </c>
      <c r="C1887" s="48">
        <v>37284</v>
      </c>
      <c r="D1887" s="49">
        <v>96.53</v>
      </c>
      <c r="E1887" s="50">
        <v>4249</v>
      </c>
      <c r="F1887" s="50">
        <v>2128</v>
      </c>
      <c r="G1887" s="51">
        <v>2121</v>
      </c>
      <c r="H1887" s="52">
        <v>44</v>
      </c>
    </row>
    <row r="1888" spans="2:8">
      <c r="B1888" s="41" t="s">
        <v>1989</v>
      </c>
      <c r="C1888" s="42">
        <v>79183</v>
      </c>
      <c r="D1888" s="43">
        <v>48.47</v>
      </c>
      <c r="E1888" s="44">
        <v>21809</v>
      </c>
      <c r="F1888" s="44">
        <v>10614</v>
      </c>
      <c r="G1888" s="45">
        <v>11195</v>
      </c>
      <c r="H1888" s="46">
        <v>450</v>
      </c>
    </row>
    <row r="1889" spans="2:8">
      <c r="B1889" s="47" t="s">
        <v>1990</v>
      </c>
      <c r="C1889" s="48">
        <v>94065</v>
      </c>
      <c r="D1889" s="49">
        <v>80.010000000000005</v>
      </c>
      <c r="E1889" s="50">
        <v>10534</v>
      </c>
      <c r="F1889" s="50">
        <v>5209</v>
      </c>
      <c r="G1889" s="51">
        <v>5325</v>
      </c>
      <c r="H1889" s="52">
        <v>132</v>
      </c>
    </row>
    <row r="1890" spans="2:8">
      <c r="B1890" s="41" t="s">
        <v>1991</v>
      </c>
      <c r="C1890" s="42">
        <v>84478</v>
      </c>
      <c r="D1890" s="43">
        <v>21.56</v>
      </c>
      <c r="E1890" s="44">
        <v>23442</v>
      </c>
      <c r="F1890" s="44">
        <v>11618</v>
      </c>
      <c r="G1890" s="45">
        <v>11824</v>
      </c>
      <c r="H1890" s="46">
        <v>1087</v>
      </c>
    </row>
    <row r="1891" spans="2:8">
      <c r="B1891" s="47" t="s">
        <v>1992</v>
      </c>
      <c r="C1891" s="48">
        <v>93449</v>
      </c>
      <c r="D1891" s="49">
        <v>101.17</v>
      </c>
      <c r="E1891" s="50">
        <v>6728</v>
      </c>
      <c r="F1891" s="50">
        <v>3350</v>
      </c>
      <c r="G1891" s="51">
        <v>3378</v>
      </c>
      <c r="H1891" s="52">
        <v>67</v>
      </c>
    </row>
    <row r="1892" spans="2:8">
      <c r="B1892" s="41" t="s">
        <v>1993</v>
      </c>
      <c r="C1892" s="42">
        <v>95652</v>
      </c>
      <c r="D1892" s="43">
        <v>66.53</v>
      </c>
      <c r="E1892" s="44">
        <v>6694</v>
      </c>
      <c r="F1892" s="44">
        <v>3300</v>
      </c>
      <c r="G1892" s="45">
        <v>3394</v>
      </c>
      <c r="H1892" s="46">
        <v>101</v>
      </c>
    </row>
    <row r="1893" spans="2:8">
      <c r="B1893" s="47" t="s">
        <v>1994</v>
      </c>
      <c r="C1893" s="48">
        <v>79761</v>
      </c>
      <c r="D1893" s="49">
        <v>77.97</v>
      </c>
      <c r="E1893" s="50">
        <v>24226</v>
      </c>
      <c r="F1893" s="50">
        <v>11919</v>
      </c>
      <c r="G1893" s="51">
        <v>12307</v>
      </c>
      <c r="H1893" s="52">
        <v>311</v>
      </c>
    </row>
    <row r="1894" spans="2:8">
      <c r="B1894" s="41" t="s">
        <v>1995</v>
      </c>
      <c r="C1894" s="42">
        <v>69190</v>
      </c>
      <c r="D1894" s="43">
        <v>19.91</v>
      </c>
      <c r="E1894" s="44">
        <v>15534</v>
      </c>
      <c r="F1894" s="44">
        <v>7692</v>
      </c>
      <c r="G1894" s="45">
        <v>7842</v>
      </c>
      <c r="H1894" s="46">
        <v>780</v>
      </c>
    </row>
    <row r="1895" spans="2:8">
      <c r="B1895" s="47" t="s">
        <v>1996</v>
      </c>
      <c r="C1895" s="48">
        <v>74731</v>
      </c>
      <c r="D1895" s="49">
        <v>105.91</v>
      </c>
      <c r="E1895" s="50">
        <v>11518</v>
      </c>
      <c r="F1895" s="50">
        <v>5868</v>
      </c>
      <c r="G1895" s="51">
        <v>5650</v>
      </c>
      <c r="H1895" s="52">
        <v>109</v>
      </c>
    </row>
    <row r="1896" spans="2:8">
      <c r="B1896" s="41" t="s">
        <v>1997</v>
      </c>
      <c r="C1896" s="42">
        <v>96346</v>
      </c>
      <c r="D1896" s="43">
        <v>45.65</v>
      </c>
      <c r="E1896" s="44">
        <v>2657</v>
      </c>
      <c r="F1896" s="44">
        <v>1314</v>
      </c>
      <c r="G1896" s="45">
        <v>1343</v>
      </c>
      <c r="H1896" s="46">
        <v>58</v>
      </c>
    </row>
    <row r="1897" spans="2:8">
      <c r="B1897" s="47" t="s">
        <v>1998</v>
      </c>
      <c r="C1897" s="48">
        <v>29664</v>
      </c>
      <c r="D1897" s="49">
        <v>272.29000000000002</v>
      </c>
      <c r="E1897" s="50">
        <v>23068</v>
      </c>
      <c r="F1897" s="50">
        <v>11491</v>
      </c>
      <c r="G1897" s="51">
        <v>11577</v>
      </c>
      <c r="H1897" s="52">
        <v>85</v>
      </c>
    </row>
    <row r="1898" spans="2:8">
      <c r="B1898" s="41" t="s">
        <v>1999</v>
      </c>
      <c r="C1898" s="42">
        <v>99880</v>
      </c>
      <c r="D1898" s="43">
        <v>60.62</v>
      </c>
      <c r="E1898" s="44">
        <v>12973</v>
      </c>
      <c r="F1898" s="44">
        <v>6404</v>
      </c>
      <c r="G1898" s="45">
        <v>6569</v>
      </c>
      <c r="H1898" s="46">
        <v>214</v>
      </c>
    </row>
    <row r="1899" spans="2:8">
      <c r="B1899" s="47" t="s">
        <v>2000</v>
      </c>
      <c r="C1899" s="48">
        <v>45731</v>
      </c>
      <c r="D1899" s="49">
        <v>47.09</v>
      </c>
      <c r="E1899" s="50">
        <v>29345</v>
      </c>
      <c r="F1899" s="50">
        <v>14197</v>
      </c>
      <c r="G1899" s="51">
        <v>15148</v>
      </c>
      <c r="H1899" s="52">
        <v>623</v>
      </c>
    </row>
    <row r="1900" spans="2:8">
      <c r="B1900" s="41" t="s">
        <v>2001</v>
      </c>
      <c r="C1900" s="42">
        <v>37281</v>
      </c>
      <c r="D1900" s="43">
        <v>46.88</v>
      </c>
      <c r="E1900" s="44">
        <v>4179</v>
      </c>
      <c r="F1900" s="44">
        <v>2060</v>
      </c>
      <c r="G1900" s="45">
        <v>2119</v>
      </c>
      <c r="H1900" s="46">
        <v>89</v>
      </c>
    </row>
    <row r="1901" spans="2:8">
      <c r="B1901" s="47" t="s">
        <v>2002</v>
      </c>
      <c r="C1901" s="48">
        <v>88239</v>
      </c>
      <c r="D1901" s="49">
        <v>101.35</v>
      </c>
      <c r="E1901" s="50">
        <v>26905</v>
      </c>
      <c r="F1901" s="50">
        <v>13131</v>
      </c>
      <c r="G1901" s="51">
        <v>13774</v>
      </c>
      <c r="H1901" s="52">
        <v>265</v>
      </c>
    </row>
    <row r="1902" spans="2:8">
      <c r="B1902" s="41" t="s">
        <v>2003</v>
      </c>
      <c r="C1902" s="42">
        <v>39164</v>
      </c>
      <c r="D1902" s="43">
        <v>188.07</v>
      </c>
      <c r="E1902" s="44">
        <v>13903</v>
      </c>
      <c r="F1902" s="44">
        <v>6912</v>
      </c>
      <c r="G1902" s="45">
        <v>6991</v>
      </c>
      <c r="H1902" s="46">
        <v>74</v>
      </c>
    </row>
    <row r="1903" spans="2:8">
      <c r="B1903" s="47" t="s">
        <v>2004</v>
      </c>
      <c r="C1903" s="48">
        <v>34414</v>
      </c>
      <c r="D1903" s="49">
        <v>168.84</v>
      </c>
      <c r="E1903" s="50">
        <v>23079</v>
      </c>
      <c r="F1903" s="50">
        <v>11359</v>
      </c>
      <c r="G1903" s="51">
        <v>11720</v>
      </c>
      <c r="H1903" s="52">
        <v>137</v>
      </c>
    </row>
    <row r="1904" spans="2:8">
      <c r="B1904" s="41" t="s">
        <v>2005</v>
      </c>
      <c r="C1904" s="42">
        <v>17192</v>
      </c>
      <c r="D1904" s="43">
        <v>159.46</v>
      </c>
      <c r="E1904" s="44">
        <v>21061</v>
      </c>
      <c r="F1904" s="44">
        <v>9887</v>
      </c>
      <c r="G1904" s="45">
        <v>11174</v>
      </c>
      <c r="H1904" s="46">
        <v>132</v>
      </c>
    </row>
    <row r="1905" spans="2:8">
      <c r="B1905" s="47" t="s">
        <v>2006</v>
      </c>
      <c r="C1905" s="48">
        <v>48231</v>
      </c>
      <c r="D1905" s="49">
        <v>176.88</v>
      </c>
      <c r="E1905" s="50">
        <v>37226</v>
      </c>
      <c r="F1905" s="50">
        <v>18166</v>
      </c>
      <c r="G1905" s="51">
        <v>19060</v>
      </c>
      <c r="H1905" s="52">
        <v>210</v>
      </c>
    </row>
    <row r="1906" spans="2:8">
      <c r="B1906" s="41" t="s">
        <v>2007</v>
      </c>
      <c r="C1906" s="42">
        <v>19417</v>
      </c>
      <c r="D1906" s="43">
        <v>44.45</v>
      </c>
      <c r="E1906" s="44">
        <v>3246</v>
      </c>
      <c r="F1906" s="44">
        <v>1590</v>
      </c>
      <c r="G1906" s="45">
        <v>1656</v>
      </c>
      <c r="H1906" s="46">
        <v>73</v>
      </c>
    </row>
    <row r="1907" spans="2:8">
      <c r="B1907" s="47" t="s">
        <v>2008</v>
      </c>
      <c r="C1907" s="48">
        <v>59581</v>
      </c>
      <c r="D1907" s="49">
        <v>158.03</v>
      </c>
      <c r="E1907" s="50">
        <v>24842</v>
      </c>
      <c r="F1907" s="50">
        <v>12403</v>
      </c>
      <c r="G1907" s="51">
        <v>12439</v>
      </c>
      <c r="H1907" s="52">
        <v>157</v>
      </c>
    </row>
    <row r="1908" spans="2:8">
      <c r="B1908" s="41" t="s">
        <v>2009</v>
      </c>
      <c r="C1908" s="42">
        <v>41849</v>
      </c>
      <c r="D1908" s="43">
        <v>42.43</v>
      </c>
      <c r="E1908" s="44">
        <v>18292</v>
      </c>
      <c r="F1908" s="44">
        <v>9000</v>
      </c>
      <c r="G1908" s="45">
        <v>9292</v>
      </c>
      <c r="H1908" s="46">
        <v>431</v>
      </c>
    </row>
    <row r="1909" spans="2:8">
      <c r="B1909" s="47" t="s">
        <v>2010</v>
      </c>
      <c r="C1909" s="48">
        <v>83512</v>
      </c>
      <c r="D1909" s="49">
        <v>18.8</v>
      </c>
      <c r="E1909" s="50">
        <v>12691</v>
      </c>
      <c r="F1909" s="50">
        <v>6353</v>
      </c>
      <c r="G1909" s="51">
        <v>6338</v>
      </c>
      <c r="H1909" s="52">
        <v>675</v>
      </c>
    </row>
    <row r="1910" spans="2:8">
      <c r="B1910" s="41" t="s">
        <v>2011</v>
      </c>
      <c r="C1910" s="42">
        <v>91717</v>
      </c>
      <c r="D1910" s="43">
        <v>53.57</v>
      </c>
      <c r="E1910" s="44">
        <v>6041</v>
      </c>
      <c r="F1910" s="44">
        <v>3038</v>
      </c>
      <c r="G1910" s="45">
        <v>3003</v>
      </c>
      <c r="H1910" s="46">
        <v>113</v>
      </c>
    </row>
    <row r="1911" spans="2:8">
      <c r="B1911" s="47" t="s">
        <v>2012</v>
      </c>
      <c r="C1911" s="48">
        <v>98634</v>
      </c>
      <c r="D1911" s="49">
        <v>29.51</v>
      </c>
      <c r="E1911" s="50">
        <v>3254</v>
      </c>
      <c r="F1911" s="50">
        <v>1639</v>
      </c>
      <c r="G1911" s="51">
        <v>1615</v>
      </c>
      <c r="H1911" s="52">
        <v>110</v>
      </c>
    </row>
    <row r="1912" spans="2:8">
      <c r="B1912" s="41" t="s">
        <v>2013</v>
      </c>
      <c r="C1912" s="42">
        <v>22880</v>
      </c>
      <c r="D1912" s="43">
        <v>33.81</v>
      </c>
      <c r="E1912" s="44">
        <v>33547</v>
      </c>
      <c r="F1912" s="44">
        <v>16310</v>
      </c>
      <c r="G1912" s="45">
        <v>17237</v>
      </c>
      <c r="H1912" s="46">
        <v>992</v>
      </c>
    </row>
    <row r="1913" spans="2:8">
      <c r="B1913" s="47" t="s">
        <v>2014</v>
      </c>
      <c r="C1913" s="48">
        <v>26826</v>
      </c>
      <c r="D1913" s="49">
        <v>81.23</v>
      </c>
      <c r="E1913" s="50">
        <v>15842</v>
      </c>
      <c r="F1913" s="50">
        <v>8072</v>
      </c>
      <c r="G1913" s="51">
        <v>7770</v>
      </c>
      <c r="H1913" s="52">
        <v>195</v>
      </c>
    </row>
    <row r="1914" spans="2:8">
      <c r="B1914" s="41" t="s">
        <v>2015</v>
      </c>
      <c r="C1914" s="42">
        <v>41844</v>
      </c>
      <c r="D1914" s="43">
        <v>84.34</v>
      </c>
      <c r="E1914" s="44">
        <v>28175</v>
      </c>
      <c r="F1914" s="44">
        <v>13867</v>
      </c>
      <c r="G1914" s="45">
        <v>14308</v>
      </c>
      <c r="H1914" s="46">
        <v>334</v>
      </c>
    </row>
    <row r="1915" spans="2:8">
      <c r="B1915" s="47" t="s">
        <v>2016</v>
      </c>
      <c r="C1915" s="48">
        <v>38828</v>
      </c>
      <c r="D1915" s="49">
        <v>51.78</v>
      </c>
      <c r="E1915" s="50">
        <v>2507</v>
      </c>
      <c r="F1915" s="50">
        <v>1276</v>
      </c>
      <c r="G1915" s="51">
        <v>1231</v>
      </c>
      <c r="H1915" s="52">
        <v>48</v>
      </c>
    </row>
    <row r="1916" spans="2:8">
      <c r="B1916" s="41" t="s">
        <v>2017</v>
      </c>
      <c r="C1916" s="42">
        <v>79664</v>
      </c>
      <c r="D1916" s="43">
        <v>35.659999999999997</v>
      </c>
      <c r="E1916" s="44">
        <v>13098</v>
      </c>
      <c r="F1916" s="44">
        <v>6414</v>
      </c>
      <c r="G1916" s="45">
        <v>6684</v>
      </c>
      <c r="H1916" s="46">
        <v>367</v>
      </c>
    </row>
    <row r="1917" spans="2:8">
      <c r="B1917" s="47" t="s">
        <v>2018</v>
      </c>
      <c r="C1917" s="48">
        <v>7570</v>
      </c>
      <c r="D1917" s="49">
        <v>36.799999999999997</v>
      </c>
      <c r="E1917" s="50">
        <v>8472</v>
      </c>
      <c r="F1917" s="50">
        <v>4144</v>
      </c>
      <c r="G1917" s="51">
        <v>4328</v>
      </c>
      <c r="H1917" s="52">
        <v>230</v>
      </c>
    </row>
    <row r="1918" spans="2:8">
      <c r="B1918" s="41" t="s">
        <v>2019</v>
      </c>
      <c r="C1918" s="42">
        <v>92637</v>
      </c>
      <c r="D1918" s="43">
        <v>70.569999999999993</v>
      </c>
      <c r="E1918" s="44">
        <v>42520</v>
      </c>
      <c r="F1918" s="44">
        <v>20542</v>
      </c>
      <c r="G1918" s="45">
        <v>21978</v>
      </c>
      <c r="H1918" s="46">
        <v>603</v>
      </c>
    </row>
    <row r="1919" spans="2:8">
      <c r="B1919" s="47" t="s">
        <v>2020</v>
      </c>
      <c r="C1919" s="48">
        <v>97990</v>
      </c>
      <c r="D1919" s="49">
        <v>80.930000000000007</v>
      </c>
      <c r="E1919" s="50">
        <v>7333</v>
      </c>
      <c r="F1919" s="50">
        <v>3634</v>
      </c>
      <c r="G1919" s="51">
        <v>3699</v>
      </c>
      <c r="H1919" s="52">
        <v>91</v>
      </c>
    </row>
    <row r="1920" spans="2:8">
      <c r="B1920" s="41" t="s">
        <v>2021</v>
      </c>
      <c r="C1920" s="42">
        <v>79576</v>
      </c>
      <c r="D1920" s="43">
        <v>19.46</v>
      </c>
      <c r="E1920" s="44">
        <v>30175</v>
      </c>
      <c r="F1920" s="44">
        <v>14645</v>
      </c>
      <c r="G1920" s="45">
        <v>15530</v>
      </c>
      <c r="H1920" s="46">
        <v>1551</v>
      </c>
    </row>
    <row r="1921" spans="2:8">
      <c r="B1921" s="47" t="s">
        <v>2022</v>
      </c>
      <c r="C1921" s="48">
        <v>71263</v>
      </c>
      <c r="D1921" s="49">
        <v>43.17</v>
      </c>
      <c r="E1921" s="50">
        <v>19205</v>
      </c>
      <c r="F1921" s="50">
        <v>9640</v>
      </c>
      <c r="G1921" s="51">
        <v>9565</v>
      </c>
      <c r="H1921" s="52">
        <v>445</v>
      </c>
    </row>
    <row r="1922" spans="2:8">
      <c r="B1922" s="41" t="s">
        <v>2023</v>
      </c>
      <c r="C1922" s="42">
        <v>35781</v>
      </c>
      <c r="D1922" s="43">
        <v>57.51</v>
      </c>
      <c r="E1922" s="44">
        <v>12990</v>
      </c>
      <c r="F1922" s="44">
        <v>6448</v>
      </c>
      <c r="G1922" s="45">
        <v>6542</v>
      </c>
      <c r="H1922" s="46">
        <v>226</v>
      </c>
    </row>
    <row r="1923" spans="2:8">
      <c r="B1923" s="47" t="s">
        <v>2024</v>
      </c>
      <c r="C1923" s="48">
        <v>73235</v>
      </c>
      <c r="D1923" s="49">
        <v>26.51</v>
      </c>
      <c r="E1923" s="50">
        <v>10275</v>
      </c>
      <c r="F1923" s="50">
        <v>5185</v>
      </c>
      <c r="G1923" s="51">
        <v>5090</v>
      </c>
      <c r="H1923" s="52">
        <v>388</v>
      </c>
    </row>
    <row r="1924" spans="2:8">
      <c r="B1924" s="41" t="s">
        <v>2025</v>
      </c>
      <c r="C1924" s="42">
        <v>82362</v>
      </c>
      <c r="D1924" s="43">
        <v>55.5</v>
      </c>
      <c r="E1924" s="44">
        <v>22477</v>
      </c>
      <c r="F1924" s="44">
        <v>10862</v>
      </c>
      <c r="G1924" s="45">
        <v>11615</v>
      </c>
      <c r="H1924" s="46">
        <v>405</v>
      </c>
    </row>
    <row r="1925" spans="2:8">
      <c r="B1925" s="47" t="s">
        <v>2026</v>
      </c>
      <c r="C1925" s="48">
        <v>99423</v>
      </c>
      <c r="D1925" s="49">
        <v>84.48</v>
      </c>
      <c r="E1925" s="50">
        <v>65090</v>
      </c>
      <c r="F1925" s="50">
        <v>31655</v>
      </c>
      <c r="G1925" s="51">
        <v>33435</v>
      </c>
      <c r="H1925" s="52">
        <v>770</v>
      </c>
    </row>
    <row r="1926" spans="2:8">
      <c r="B1926" s="41" t="s">
        <v>2027</v>
      </c>
      <c r="C1926" s="42">
        <v>88250</v>
      </c>
      <c r="D1926" s="43">
        <v>12.16</v>
      </c>
      <c r="E1926" s="44">
        <v>24943</v>
      </c>
      <c r="F1926" s="44">
        <v>11966</v>
      </c>
      <c r="G1926" s="45">
        <v>12977</v>
      </c>
      <c r="H1926" s="46">
        <v>2051</v>
      </c>
    </row>
    <row r="1927" spans="2:8">
      <c r="B1927" s="47" t="s">
        <v>2028</v>
      </c>
      <c r="C1927" s="48">
        <v>69469</v>
      </c>
      <c r="D1927" s="49">
        <v>58.11</v>
      </c>
      <c r="E1927" s="50">
        <v>45284</v>
      </c>
      <c r="F1927" s="50">
        <v>22154</v>
      </c>
      <c r="G1927" s="51">
        <v>23130</v>
      </c>
      <c r="H1927" s="52">
        <v>779</v>
      </c>
    </row>
    <row r="1928" spans="2:8">
      <c r="B1928" s="41" t="s">
        <v>2029</v>
      </c>
      <c r="C1928" s="42">
        <v>74189</v>
      </c>
      <c r="D1928" s="43">
        <v>22.22</v>
      </c>
      <c r="E1928" s="44">
        <v>12336</v>
      </c>
      <c r="F1928" s="44">
        <v>6208</v>
      </c>
      <c r="G1928" s="45">
        <v>6128</v>
      </c>
      <c r="H1928" s="46">
        <v>555</v>
      </c>
    </row>
    <row r="1929" spans="2:8">
      <c r="B1929" s="47" t="s">
        <v>2030</v>
      </c>
      <c r="C1929" s="48">
        <v>71384</v>
      </c>
      <c r="D1929" s="49">
        <v>31.71</v>
      </c>
      <c r="E1929" s="50">
        <v>26987</v>
      </c>
      <c r="F1929" s="50">
        <v>13284</v>
      </c>
      <c r="G1929" s="51">
        <v>13703</v>
      </c>
      <c r="H1929" s="52">
        <v>851</v>
      </c>
    </row>
    <row r="1930" spans="2:8">
      <c r="B1930" s="41" t="s">
        <v>2031</v>
      </c>
      <c r="C1930" s="42">
        <v>96260</v>
      </c>
      <c r="D1930" s="43">
        <v>90.14</v>
      </c>
      <c r="E1930" s="44">
        <v>4783</v>
      </c>
      <c r="F1930" s="44">
        <v>2413</v>
      </c>
      <c r="G1930" s="45">
        <v>2370</v>
      </c>
      <c r="H1930" s="46">
        <v>53</v>
      </c>
    </row>
    <row r="1931" spans="2:8">
      <c r="B1931" s="47" t="s">
        <v>2032</v>
      </c>
      <c r="C1931" s="48">
        <v>2627</v>
      </c>
      <c r="D1931" s="49">
        <v>50.96</v>
      </c>
      <c r="E1931" s="50">
        <v>3133</v>
      </c>
      <c r="F1931" s="50">
        <v>1596</v>
      </c>
      <c r="G1931" s="51">
        <v>1537</v>
      </c>
      <c r="H1931" s="52">
        <v>61</v>
      </c>
    </row>
    <row r="1932" spans="2:8">
      <c r="B1932" s="41" t="s">
        <v>2033</v>
      </c>
      <c r="C1932" s="42">
        <v>91781</v>
      </c>
      <c r="D1932" s="43">
        <v>97.58</v>
      </c>
      <c r="E1932" s="44">
        <v>18464</v>
      </c>
      <c r="F1932" s="44">
        <v>9087</v>
      </c>
      <c r="G1932" s="45">
        <v>9377</v>
      </c>
      <c r="H1932" s="46">
        <v>189</v>
      </c>
    </row>
    <row r="1933" spans="2:8">
      <c r="B1933" s="47" t="s">
        <v>2034</v>
      </c>
      <c r="C1933" s="48">
        <v>6667</v>
      </c>
      <c r="D1933" s="49">
        <v>113.56</v>
      </c>
      <c r="E1933" s="50">
        <v>40409</v>
      </c>
      <c r="F1933" s="50">
        <v>20341</v>
      </c>
      <c r="G1933" s="51">
        <v>20068</v>
      </c>
      <c r="H1933" s="52">
        <v>356</v>
      </c>
    </row>
    <row r="1934" spans="2:8">
      <c r="B1934" s="41" t="s">
        <v>2035</v>
      </c>
      <c r="C1934" s="42">
        <v>89264</v>
      </c>
      <c r="D1934" s="43">
        <v>53.72</v>
      </c>
      <c r="E1934" s="44">
        <v>13442</v>
      </c>
      <c r="F1934" s="44">
        <v>6756</v>
      </c>
      <c r="G1934" s="45">
        <v>6686</v>
      </c>
      <c r="H1934" s="46">
        <v>250</v>
      </c>
    </row>
    <row r="1935" spans="2:8">
      <c r="B1935" s="47" t="s">
        <v>2036</v>
      </c>
      <c r="C1935" s="48">
        <v>99631</v>
      </c>
      <c r="D1935" s="49">
        <v>46.71</v>
      </c>
      <c r="E1935" s="50">
        <v>3452</v>
      </c>
      <c r="F1935" s="50">
        <v>1704</v>
      </c>
      <c r="G1935" s="51">
        <v>1748</v>
      </c>
      <c r="H1935" s="52">
        <v>74</v>
      </c>
    </row>
    <row r="1936" spans="2:8">
      <c r="B1936" s="41" t="s">
        <v>2037</v>
      </c>
      <c r="C1936" s="42">
        <v>95163</v>
      </c>
      <c r="D1936" s="43">
        <v>42.23</v>
      </c>
      <c r="E1936" s="44">
        <v>3113</v>
      </c>
      <c r="F1936" s="44">
        <v>1527</v>
      </c>
      <c r="G1936" s="45">
        <v>1586</v>
      </c>
      <c r="H1936" s="46">
        <v>74</v>
      </c>
    </row>
    <row r="1937" spans="2:8">
      <c r="B1937" s="47" t="s">
        <v>2038</v>
      </c>
      <c r="C1937" s="48">
        <v>56575</v>
      </c>
      <c r="D1937" s="49">
        <v>3.99</v>
      </c>
      <c r="E1937" s="50">
        <v>9115</v>
      </c>
      <c r="F1937" s="50">
        <v>4657</v>
      </c>
      <c r="G1937" s="51">
        <v>4458</v>
      </c>
      <c r="H1937" s="52">
        <v>2284</v>
      </c>
    </row>
    <row r="1938" spans="2:8">
      <c r="B1938" s="41" t="s">
        <v>2039</v>
      </c>
      <c r="C1938" s="42">
        <v>2943</v>
      </c>
      <c r="D1938" s="43">
        <v>63.42</v>
      </c>
      <c r="E1938" s="44">
        <v>16130</v>
      </c>
      <c r="F1938" s="44">
        <v>7744</v>
      </c>
      <c r="G1938" s="45">
        <v>8386</v>
      </c>
      <c r="H1938" s="46">
        <v>254</v>
      </c>
    </row>
    <row r="1939" spans="2:8">
      <c r="B1939" s="47" t="s">
        <v>2040</v>
      </c>
      <c r="C1939" s="48">
        <v>64331</v>
      </c>
      <c r="D1939" s="49">
        <v>34.4</v>
      </c>
      <c r="E1939" s="50">
        <v>25975</v>
      </c>
      <c r="F1939" s="50">
        <v>13202</v>
      </c>
      <c r="G1939" s="51">
        <v>12773</v>
      </c>
      <c r="H1939" s="52">
        <v>755</v>
      </c>
    </row>
    <row r="1940" spans="2:8">
      <c r="B1940" s="41" t="s">
        <v>2041</v>
      </c>
      <c r="C1940" s="42">
        <v>73642</v>
      </c>
      <c r="D1940" s="43">
        <v>37.99</v>
      </c>
      <c r="E1940" s="44">
        <v>11176</v>
      </c>
      <c r="F1940" s="44">
        <v>5474</v>
      </c>
      <c r="G1940" s="45">
        <v>5702</v>
      </c>
      <c r="H1940" s="46">
        <v>294</v>
      </c>
    </row>
    <row r="1941" spans="2:8">
      <c r="B1941" s="47" t="s">
        <v>2042</v>
      </c>
      <c r="C1941" s="48">
        <v>3119</v>
      </c>
      <c r="D1941" s="49">
        <v>39.57</v>
      </c>
      <c r="E1941" s="50">
        <v>3418</v>
      </c>
      <c r="F1941" s="50">
        <v>1679</v>
      </c>
      <c r="G1941" s="51">
        <v>1739</v>
      </c>
      <c r="H1941" s="52">
        <v>86</v>
      </c>
    </row>
    <row r="1942" spans="2:8">
      <c r="B1942" s="41" t="s">
        <v>2043</v>
      </c>
      <c r="C1942" s="42">
        <v>86650</v>
      </c>
      <c r="D1942" s="43">
        <v>31.6</v>
      </c>
      <c r="E1942" s="44">
        <v>5802</v>
      </c>
      <c r="F1942" s="44">
        <v>2836</v>
      </c>
      <c r="G1942" s="45">
        <v>2966</v>
      </c>
      <c r="H1942" s="46">
        <v>184</v>
      </c>
    </row>
    <row r="1943" spans="2:8">
      <c r="B1943" s="47" t="s">
        <v>2044</v>
      </c>
      <c r="C1943" s="48">
        <v>73240</v>
      </c>
      <c r="D1943" s="49">
        <v>12.15</v>
      </c>
      <c r="E1943" s="50">
        <v>16268</v>
      </c>
      <c r="F1943" s="50">
        <v>8085</v>
      </c>
      <c r="G1943" s="51">
        <v>8183</v>
      </c>
      <c r="H1943" s="52">
        <v>1339</v>
      </c>
    </row>
    <row r="1944" spans="2:8">
      <c r="B1944" s="41" t="s">
        <v>2045</v>
      </c>
      <c r="C1944" s="42">
        <v>39615</v>
      </c>
      <c r="D1944" s="43">
        <v>53.37</v>
      </c>
      <c r="E1944" s="44">
        <v>1051</v>
      </c>
      <c r="F1944" s="44">
        <v>534</v>
      </c>
      <c r="G1944" s="45">
        <v>517</v>
      </c>
      <c r="H1944" s="46">
        <v>20</v>
      </c>
    </row>
    <row r="1945" spans="2:8">
      <c r="B1945" s="47" t="s">
        <v>2046</v>
      </c>
      <c r="C1945" s="48">
        <v>8412</v>
      </c>
      <c r="D1945" s="49">
        <v>65.62</v>
      </c>
      <c r="E1945" s="50">
        <v>20793</v>
      </c>
      <c r="F1945" s="50">
        <v>10299</v>
      </c>
      <c r="G1945" s="51">
        <v>10494</v>
      </c>
      <c r="H1945" s="52">
        <v>317</v>
      </c>
    </row>
    <row r="1946" spans="2:8">
      <c r="B1946" s="41" t="s">
        <v>2047</v>
      </c>
      <c r="C1946" s="42">
        <v>14542</v>
      </c>
      <c r="D1946" s="43">
        <v>117.05</v>
      </c>
      <c r="E1946" s="44">
        <v>26184</v>
      </c>
      <c r="F1946" s="44">
        <v>12924</v>
      </c>
      <c r="G1946" s="45">
        <v>13260</v>
      </c>
      <c r="H1946" s="46">
        <v>224</v>
      </c>
    </row>
    <row r="1947" spans="2:8">
      <c r="B1947" s="47" t="s">
        <v>2048</v>
      </c>
      <c r="C1947" s="48">
        <v>58791</v>
      </c>
      <c r="D1947" s="49">
        <v>33.380000000000003</v>
      </c>
      <c r="E1947" s="50">
        <v>17737</v>
      </c>
      <c r="F1947" s="50">
        <v>8793</v>
      </c>
      <c r="G1947" s="51">
        <v>8944</v>
      </c>
      <c r="H1947" s="52">
        <v>531</v>
      </c>
    </row>
    <row r="1948" spans="2:8">
      <c r="B1948" s="41" t="s">
        <v>2049</v>
      </c>
      <c r="C1948" s="42">
        <v>59457</v>
      </c>
      <c r="D1948" s="43">
        <v>76.349999999999994</v>
      </c>
      <c r="E1948" s="44">
        <v>30772</v>
      </c>
      <c r="F1948" s="44">
        <v>15721</v>
      </c>
      <c r="G1948" s="45">
        <v>15051</v>
      </c>
      <c r="H1948" s="46">
        <v>403</v>
      </c>
    </row>
    <row r="1949" spans="2:8">
      <c r="B1949" s="47" t="s">
        <v>2050</v>
      </c>
      <c r="C1949" s="48">
        <v>49757</v>
      </c>
      <c r="D1949" s="49">
        <v>63.81</v>
      </c>
      <c r="E1949" s="50">
        <v>10260</v>
      </c>
      <c r="F1949" s="50">
        <v>5365</v>
      </c>
      <c r="G1949" s="51">
        <v>4895</v>
      </c>
      <c r="H1949" s="52">
        <v>161</v>
      </c>
    </row>
    <row r="1950" spans="2:8">
      <c r="B1950" s="41" t="s">
        <v>2051</v>
      </c>
      <c r="C1950" s="42">
        <v>42929</v>
      </c>
      <c r="D1950" s="43">
        <v>74.8</v>
      </c>
      <c r="E1950" s="44">
        <v>34765</v>
      </c>
      <c r="F1950" s="44">
        <v>16984</v>
      </c>
      <c r="G1950" s="45">
        <v>17781</v>
      </c>
      <c r="H1950" s="46">
        <v>465</v>
      </c>
    </row>
    <row r="1951" spans="2:8">
      <c r="B1951" s="47" t="s">
        <v>2052</v>
      </c>
      <c r="C1951" s="48">
        <v>73249</v>
      </c>
      <c r="D1951" s="49">
        <v>10.89</v>
      </c>
      <c r="E1951" s="50">
        <v>12324</v>
      </c>
      <c r="F1951" s="50">
        <v>6117</v>
      </c>
      <c r="G1951" s="51">
        <v>6207</v>
      </c>
      <c r="H1951" s="52">
        <v>1132</v>
      </c>
    </row>
    <row r="1952" spans="2:8">
      <c r="B1952" s="41" t="s">
        <v>2053</v>
      </c>
      <c r="C1952" s="42">
        <v>59368</v>
      </c>
      <c r="D1952" s="43">
        <v>76.14</v>
      </c>
      <c r="E1952" s="44">
        <v>29662</v>
      </c>
      <c r="F1952" s="44">
        <v>14336</v>
      </c>
      <c r="G1952" s="45">
        <v>15326</v>
      </c>
      <c r="H1952" s="46">
        <v>390</v>
      </c>
    </row>
    <row r="1953" spans="2:8">
      <c r="B1953" s="47" t="s">
        <v>2054</v>
      </c>
      <c r="C1953" s="48">
        <v>16356</v>
      </c>
      <c r="D1953" s="49">
        <v>117.01</v>
      </c>
      <c r="E1953" s="50">
        <v>8994</v>
      </c>
      <c r="F1953" s="50">
        <v>4541</v>
      </c>
      <c r="G1953" s="51">
        <v>4453</v>
      </c>
      <c r="H1953" s="52">
        <v>77</v>
      </c>
    </row>
    <row r="1954" spans="2:8">
      <c r="B1954" s="41" t="s">
        <v>2055</v>
      </c>
      <c r="C1954" s="42">
        <v>38855</v>
      </c>
      <c r="D1954" s="43">
        <v>170.19</v>
      </c>
      <c r="E1954" s="44">
        <v>32733</v>
      </c>
      <c r="F1954" s="44">
        <v>15569</v>
      </c>
      <c r="G1954" s="45">
        <v>17164</v>
      </c>
      <c r="H1954" s="46">
        <v>192</v>
      </c>
    </row>
    <row r="1955" spans="2:8">
      <c r="B1955" s="47" t="s">
        <v>2056</v>
      </c>
      <c r="C1955" s="48">
        <v>97877</v>
      </c>
      <c r="D1955" s="49">
        <v>138.59</v>
      </c>
      <c r="E1955" s="50">
        <v>22780</v>
      </c>
      <c r="F1955" s="50">
        <v>11258</v>
      </c>
      <c r="G1955" s="51">
        <v>11522</v>
      </c>
      <c r="H1955" s="52">
        <v>164</v>
      </c>
    </row>
    <row r="1956" spans="2:8">
      <c r="B1956" s="41" t="s">
        <v>2057</v>
      </c>
      <c r="C1956" s="42">
        <v>33824</v>
      </c>
      <c r="D1956" s="43">
        <v>35.42</v>
      </c>
      <c r="E1956" s="44">
        <v>11274</v>
      </c>
      <c r="F1956" s="44">
        <v>5599</v>
      </c>
      <c r="G1956" s="45">
        <v>5675</v>
      </c>
      <c r="H1956" s="46">
        <v>318</v>
      </c>
    </row>
    <row r="1957" spans="2:8">
      <c r="B1957" s="47" t="s">
        <v>2058</v>
      </c>
      <c r="C1957" s="48">
        <v>86637</v>
      </c>
      <c r="D1957" s="49">
        <v>51.88</v>
      </c>
      <c r="E1957" s="50">
        <v>9294</v>
      </c>
      <c r="F1957" s="50">
        <v>4628</v>
      </c>
      <c r="G1957" s="51">
        <v>4666</v>
      </c>
      <c r="H1957" s="52">
        <v>179</v>
      </c>
    </row>
    <row r="1958" spans="2:8">
      <c r="B1958" s="41" t="s">
        <v>2059</v>
      </c>
      <c r="C1958" s="42">
        <v>46483</v>
      </c>
      <c r="D1958" s="43">
        <v>122.56</v>
      </c>
      <c r="E1958" s="44">
        <v>60357</v>
      </c>
      <c r="F1958" s="44">
        <v>29286</v>
      </c>
      <c r="G1958" s="45">
        <v>31071</v>
      </c>
      <c r="H1958" s="46">
        <v>492</v>
      </c>
    </row>
    <row r="1959" spans="2:8">
      <c r="B1959" s="47" t="s">
        <v>2060</v>
      </c>
      <c r="C1959" s="48">
        <v>17255</v>
      </c>
      <c r="D1959" s="49">
        <v>89.63</v>
      </c>
      <c r="E1959" s="50">
        <v>3020</v>
      </c>
      <c r="F1959" s="50">
        <v>1492</v>
      </c>
      <c r="G1959" s="51">
        <v>1528</v>
      </c>
      <c r="H1959" s="52">
        <v>34</v>
      </c>
    </row>
    <row r="1960" spans="2:8">
      <c r="B1960" s="41" t="s">
        <v>2061</v>
      </c>
      <c r="C1960" s="42">
        <v>25764</v>
      </c>
      <c r="D1960" s="43">
        <v>5.13</v>
      </c>
      <c r="E1960" s="44">
        <v>3372</v>
      </c>
      <c r="F1960" s="44">
        <v>1618</v>
      </c>
      <c r="G1960" s="45">
        <v>1754</v>
      </c>
      <c r="H1960" s="46">
        <v>657</v>
      </c>
    </row>
    <row r="1961" spans="2:8">
      <c r="B1961" s="47" t="s">
        <v>2062</v>
      </c>
      <c r="C1961" s="48">
        <v>50389</v>
      </c>
      <c r="D1961" s="49">
        <v>23.37</v>
      </c>
      <c r="E1961" s="50">
        <v>36146</v>
      </c>
      <c r="F1961" s="50">
        <v>17976</v>
      </c>
      <c r="G1961" s="51">
        <v>18170</v>
      </c>
      <c r="H1961" s="52">
        <v>1547</v>
      </c>
    </row>
    <row r="1962" spans="2:8">
      <c r="B1962" s="41" t="s">
        <v>2063</v>
      </c>
      <c r="C1962" s="42">
        <v>56457</v>
      </c>
      <c r="D1962" s="43">
        <v>18.48</v>
      </c>
      <c r="E1962" s="44">
        <v>5666</v>
      </c>
      <c r="F1962" s="44">
        <v>2744</v>
      </c>
      <c r="G1962" s="45">
        <v>2922</v>
      </c>
      <c r="H1962" s="46">
        <v>307</v>
      </c>
    </row>
    <row r="1963" spans="2:8">
      <c r="B1963" s="47" t="s">
        <v>2064</v>
      </c>
      <c r="C1963" s="48">
        <v>26655</v>
      </c>
      <c r="D1963" s="49">
        <v>179.55</v>
      </c>
      <c r="E1963" s="50">
        <v>22778</v>
      </c>
      <c r="F1963" s="50">
        <v>11103</v>
      </c>
      <c r="G1963" s="51">
        <v>11675</v>
      </c>
      <c r="H1963" s="52">
        <v>127</v>
      </c>
    </row>
    <row r="1964" spans="2:8">
      <c r="B1964" s="41" t="s">
        <v>2065</v>
      </c>
      <c r="C1964" s="42">
        <v>35083</v>
      </c>
      <c r="D1964" s="43">
        <v>104.53</v>
      </c>
      <c r="E1964" s="44">
        <v>8718</v>
      </c>
      <c r="F1964" s="44">
        <v>4366</v>
      </c>
      <c r="G1964" s="45">
        <v>4352</v>
      </c>
      <c r="H1964" s="46">
        <v>83</v>
      </c>
    </row>
    <row r="1965" spans="2:8">
      <c r="B1965" s="47" t="s">
        <v>2066</v>
      </c>
      <c r="C1965" s="48">
        <v>58300</v>
      </c>
      <c r="D1965" s="49">
        <v>31.54</v>
      </c>
      <c r="E1965" s="50">
        <v>27441</v>
      </c>
      <c r="F1965" s="50">
        <v>13481</v>
      </c>
      <c r="G1965" s="51">
        <v>13960</v>
      </c>
      <c r="H1965" s="52">
        <v>870</v>
      </c>
    </row>
    <row r="1966" spans="2:8">
      <c r="B1966" s="41" t="s">
        <v>2067</v>
      </c>
      <c r="C1966" s="42">
        <v>6193</v>
      </c>
      <c r="D1966" s="43">
        <v>127.11</v>
      </c>
      <c r="E1966" s="44">
        <v>9828</v>
      </c>
      <c r="F1966" s="44">
        <v>4838</v>
      </c>
      <c r="G1966" s="45">
        <v>4990</v>
      </c>
      <c r="H1966" s="46">
        <v>77</v>
      </c>
    </row>
    <row r="1967" spans="2:8">
      <c r="B1967" s="47" t="s">
        <v>2068</v>
      </c>
      <c r="C1967" s="48">
        <v>35578</v>
      </c>
      <c r="D1967" s="49">
        <v>75.650000000000006</v>
      </c>
      <c r="E1967" s="50">
        <v>52954</v>
      </c>
      <c r="F1967" s="50">
        <v>25565</v>
      </c>
      <c r="G1967" s="51">
        <v>27389</v>
      </c>
      <c r="H1967" s="52">
        <v>700</v>
      </c>
    </row>
    <row r="1968" spans="2:8">
      <c r="B1968" s="41" t="s">
        <v>2069</v>
      </c>
      <c r="C1968" s="42">
        <v>74259</v>
      </c>
      <c r="D1968" s="43">
        <v>25.23</v>
      </c>
      <c r="E1968" s="44">
        <v>1809</v>
      </c>
      <c r="F1968" s="44">
        <v>947</v>
      </c>
      <c r="G1968" s="45">
        <v>862</v>
      </c>
      <c r="H1968" s="46">
        <v>72</v>
      </c>
    </row>
    <row r="1969" spans="2:8">
      <c r="B1969" s="47" t="s">
        <v>2070</v>
      </c>
      <c r="C1969" s="48">
        <v>6571</v>
      </c>
      <c r="D1969" s="49">
        <v>24.53</v>
      </c>
      <c r="E1969" s="50">
        <v>1862</v>
      </c>
      <c r="F1969" s="50">
        <v>916</v>
      </c>
      <c r="G1969" s="51">
        <v>946</v>
      </c>
      <c r="H1969" s="52">
        <v>76</v>
      </c>
    </row>
    <row r="1970" spans="2:8">
      <c r="B1970" s="41" t="s">
        <v>2071</v>
      </c>
      <c r="C1970" s="42">
        <v>51674</v>
      </c>
      <c r="D1970" s="43">
        <v>53.26</v>
      </c>
      <c r="E1970" s="44">
        <v>25135</v>
      </c>
      <c r="F1970" s="44">
        <v>12193</v>
      </c>
      <c r="G1970" s="45">
        <v>12942</v>
      </c>
      <c r="H1970" s="46">
        <v>472</v>
      </c>
    </row>
    <row r="1971" spans="2:8">
      <c r="B1971" s="47" t="s">
        <v>2072</v>
      </c>
      <c r="C1971" s="48">
        <v>65183</v>
      </c>
      <c r="D1971" s="49">
        <v>203.87</v>
      </c>
      <c r="E1971" s="50">
        <v>278342</v>
      </c>
      <c r="F1971" s="50">
        <v>132943</v>
      </c>
      <c r="G1971" s="51">
        <v>145399</v>
      </c>
      <c r="H1971" s="52">
        <v>1365</v>
      </c>
    </row>
    <row r="1972" spans="2:8">
      <c r="B1972" s="41" t="s">
        <v>2073</v>
      </c>
      <c r="C1972" s="42">
        <v>73349</v>
      </c>
      <c r="D1972" s="43">
        <v>23.41</v>
      </c>
      <c r="E1972" s="44">
        <v>2065</v>
      </c>
      <c r="F1972" s="44">
        <v>1036</v>
      </c>
      <c r="G1972" s="45">
        <v>1029</v>
      </c>
      <c r="H1972" s="46">
        <v>88</v>
      </c>
    </row>
    <row r="1973" spans="2:8">
      <c r="B1973" s="47" t="s">
        <v>2074</v>
      </c>
      <c r="C1973" s="48">
        <v>69168</v>
      </c>
      <c r="D1973" s="49">
        <v>30.24</v>
      </c>
      <c r="E1973" s="50">
        <v>26758</v>
      </c>
      <c r="F1973" s="50">
        <v>13325</v>
      </c>
      <c r="G1973" s="51">
        <v>13433</v>
      </c>
      <c r="H1973" s="52">
        <v>885</v>
      </c>
    </row>
    <row r="1974" spans="2:8">
      <c r="B1974" s="41" t="s">
        <v>2075</v>
      </c>
      <c r="C1974" s="42">
        <v>26639</v>
      </c>
      <c r="D1974" s="43">
        <v>82.94</v>
      </c>
      <c r="E1974" s="44">
        <v>13141</v>
      </c>
      <c r="F1974" s="44">
        <v>6351</v>
      </c>
      <c r="G1974" s="45">
        <v>6790</v>
      </c>
      <c r="H1974" s="46">
        <v>158</v>
      </c>
    </row>
    <row r="1975" spans="2:8">
      <c r="B1975" s="47" t="s">
        <v>2076</v>
      </c>
      <c r="C1975" s="48">
        <v>15745</v>
      </c>
      <c r="D1975" s="49">
        <v>9.11</v>
      </c>
      <c r="E1975" s="50">
        <v>10303</v>
      </c>
      <c r="F1975" s="50">
        <v>5087</v>
      </c>
      <c r="G1975" s="51">
        <v>5216</v>
      </c>
      <c r="H1975" s="52">
        <v>1131</v>
      </c>
    </row>
    <row r="1976" spans="2:8">
      <c r="B1976" s="41" t="s">
        <v>2077</v>
      </c>
      <c r="C1976" s="42">
        <v>72218</v>
      </c>
      <c r="D1976" s="43">
        <v>56.68</v>
      </c>
      <c r="E1976" s="44">
        <v>10069</v>
      </c>
      <c r="F1976" s="44">
        <v>5090</v>
      </c>
      <c r="G1976" s="45">
        <v>4979</v>
      </c>
      <c r="H1976" s="46">
        <v>178</v>
      </c>
    </row>
    <row r="1977" spans="2:8">
      <c r="B1977" s="47" t="s">
        <v>2078</v>
      </c>
      <c r="C1977" s="48">
        <v>8134</v>
      </c>
      <c r="D1977" s="49">
        <v>20.69</v>
      </c>
      <c r="E1977" s="50">
        <v>3583</v>
      </c>
      <c r="F1977" s="50">
        <v>1810</v>
      </c>
      <c r="G1977" s="51">
        <v>1773</v>
      </c>
      <c r="H1977" s="52">
        <v>173</v>
      </c>
    </row>
    <row r="1978" spans="2:8">
      <c r="B1978" s="41" t="s">
        <v>2079</v>
      </c>
      <c r="C1978" s="42">
        <v>27793</v>
      </c>
      <c r="D1978" s="43">
        <v>89.7</v>
      </c>
      <c r="E1978" s="44">
        <v>19932</v>
      </c>
      <c r="F1978" s="44">
        <v>9857</v>
      </c>
      <c r="G1978" s="45">
        <v>10075</v>
      </c>
      <c r="H1978" s="46">
        <v>222</v>
      </c>
    </row>
    <row r="1979" spans="2:8">
      <c r="B1979" s="47" t="s">
        <v>2080</v>
      </c>
      <c r="C1979" s="48">
        <v>26382</v>
      </c>
      <c r="D1979" s="49">
        <v>107.07</v>
      </c>
      <c r="E1979" s="50">
        <v>76278</v>
      </c>
      <c r="F1979" s="50">
        <v>37596</v>
      </c>
      <c r="G1979" s="51">
        <v>38682</v>
      </c>
      <c r="H1979" s="52">
        <v>712</v>
      </c>
    </row>
    <row r="1980" spans="2:8">
      <c r="B1980" s="41" t="s">
        <v>2081</v>
      </c>
      <c r="C1980" s="42">
        <v>8112</v>
      </c>
      <c r="D1980" s="43">
        <v>12.65</v>
      </c>
      <c r="E1980" s="44">
        <v>9784</v>
      </c>
      <c r="F1980" s="44">
        <v>4687</v>
      </c>
      <c r="G1980" s="45">
        <v>5097</v>
      </c>
      <c r="H1980" s="46">
        <v>773</v>
      </c>
    </row>
    <row r="1981" spans="2:8">
      <c r="B1981" s="47" t="s">
        <v>2082</v>
      </c>
      <c r="C1981" s="48">
        <v>34439</v>
      </c>
      <c r="D1981" s="49">
        <v>128.41</v>
      </c>
      <c r="E1981" s="50">
        <v>8142</v>
      </c>
      <c r="F1981" s="50">
        <v>4129</v>
      </c>
      <c r="G1981" s="51">
        <v>4013</v>
      </c>
      <c r="H1981" s="52">
        <v>63</v>
      </c>
    </row>
    <row r="1982" spans="2:8">
      <c r="B1982" s="41" t="s">
        <v>2083</v>
      </c>
      <c r="C1982" s="42">
        <v>47877</v>
      </c>
      <c r="D1982" s="43">
        <v>67.8</v>
      </c>
      <c r="E1982" s="44">
        <v>50592</v>
      </c>
      <c r="F1982" s="44">
        <v>24696</v>
      </c>
      <c r="G1982" s="45">
        <v>25896</v>
      </c>
      <c r="H1982" s="46">
        <v>746</v>
      </c>
    </row>
    <row r="1983" spans="2:8">
      <c r="B1983" s="47" t="s">
        <v>2084</v>
      </c>
      <c r="C1983" s="48">
        <v>1723</v>
      </c>
      <c r="D1983" s="49">
        <v>81.599999999999994</v>
      </c>
      <c r="E1983" s="50">
        <v>14217</v>
      </c>
      <c r="F1983" s="50">
        <v>7021</v>
      </c>
      <c r="G1983" s="51">
        <v>7196</v>
      </c>
      <c r="H1983" s="52">
        <v>174</v>
      </c>
    </row>
    <row r="1984" spans="2:8">
      <c r="B1984" s="41" t="s">
        <v>2085</v>
      </c>
      <c r="C1984" s="42">
        <v>25554</v>
      </c>
      <c r="D1984" s="43">
        <v>2.71</v>
      </c>
      <c r="E1984" s="44">
        <v>4308</v>
      </c>
      <c r="F1984" s="44">
        <v>2113</v>
      </c>
      <c r="G1984" s="45">
        <v>2195</v>
      </c>
      <c r="H1984" s="46">
        <v>1590</v>
      </c>
    </row>
    <row r="1985" spans="2:8">
      <c r="B1985" s="47" t="s">
        <v>2086</v>
      </c>
      <c r="C1985" s="48">
        <v>2681</v>
      </c>
      <c r="D1985" s="49">
        <v>17.04</v>
      </c>
      <c r="E1985" s="50">
        <v>4921</v>
      </c>
      <c r="F1985" s="50">
        <v>2349</v>
      </c>
      <c r="G1985" s="51">
        <v>2572</v>
      </c>
      <c r="H1985" s="52">
        <v>289</v>
      </c>
    </row>
    <row r="1986" spans="2:8">
      <c r="B1986" s="41" t="s">
        <v>2087</v>
      </c>
      <c r="C1986" s="42">
        <v>92670</v>
      </c>
      <c r="D1986" s="43">
        <v>36.369999999999997</v>
      </c>
      <c r="E1986" s="44">
        <v>4960</v>
      </c>
      <c r="F1986" s="44">
        <v>2475</v>
      </c>
      <c r="G1986" s="45">
        <v>2485</v>
      </c>
      <c r="H1986" s="46">
        <v>136</v>
      </c>
    </row>
    <row r="1987" spans="2:8">
      <c r="B1987" s="47" t="s">
        <v>2088</v>
      </c>
      <c r="C1987" s="48">
        <v>91575</v>
      </c>
      <c r="D1987" s="49">
        <v>68.12</v>
      </c>
      <c r="E1987" s="50">
        <v>6018</v>
      </c>
      <c r="F1987" s="50">
        <v>3116</v>
      </c>
      <c r="G1987" s="51">
        <v>2902</v>
      </c>
      <c r="H1987" s="52">
        <v>88</v>
      </c>
    </row>
    <row r="1988" spans="2:8">
      <c r="B1988" s="41" t="s">
        <v>2089</v>
      </c>
      <c r="C1988" s="42">
        <v>71364</v>
      </c>
      <c r="D1988" s="43">
        <v>28.05</v>
      </c>
      <c r="E1988" s="44">
        <v>28339</v>
      </c>
      <c r="F1988" s="44">
        <v>14010</v>
      </c>
      <c r="G1988" s="45">
        <v>14329</v>
      </c>
      <c r="H1988" s="46">
        <v>1010</v>
      </c>
    </row>
    <row r="1989" spans="2:8">
      <c r="B1989" s="47" t="s">
        <v>2090</v>
      </c>
      <c r="C1989" s="48">
        <v>21423</v>
      </c>
      <c r="D1989" s="49">
        <v>109.77</v>
      </c>
      <c r="E1989" s="50">
        <v>34896</v>
      </c>
      <c r="F1989" s="50">
        <v>17107</v>
      </c>
      <c r="G1989" s="51">
        <v>17789</v>
      </c>
      <c r="H1989" s="52">
        <v>318</v>
      </c>
    </row>
    <row r="1990" spans="2:8">
      <c r="B1990" s="41" t="s">
        <v>2091</v>
      </c>
      <c r="C1990" s="42">
        <v>59955</v>
      </c>
      <c r="D1990" s="43">
        <v>147.94999999999999</v>
      </c>
      <c r="E1990" s="44">
        <v>12611</v>
      </c>
      <c r="F1990" s="44">
        <v>6317</v>
      </c>
      <c r="G1990" s="45">
        <v>6294</v>
      </c>
      <c r="H1990" s="46">
        <v>85</v>
      </c>
    </row>
    <row r="1991" spans="2:8">
      <c r="B1991" s="47" t="s">
        <v>2092</v>
      </c>
      <c r="C1991" s="48">
        <v>51688</v>
      </c>
      <c r="D1991" s="49">
        <v>118.3</v>
      </c>
      <c r="E1991" s="50">
        <v>21003</v>
      </c>
      <c r="F1991" s="50">
        <v>10369</v>
      </c>
      <c r="G1991" s="51">
        <v>10634</v>
      </c>
      <c r="H1991" s="52">
        <v>178</v>
      </c>
    </row>
    <row r="1992" spans="2:8">
      <c r="B1992" s="41" t="s">
        <v>2093</v>
      </c>
      <c r="C1992" s="42">
        <v>56422</v>
      </c>
      <c r="D1992" s="43">
        <v>10.11</v>
      </c>
      <c r="E1992" s="44">
        <v>5341</v>
      </c>
      <c r="F1992" s="44">
        <v>2609</v>
      </c>
      <c r="G1992" s="45">
        <v>2732</v>
      </c>
      <c r="H1992" s="46">
        <v>528</v>
      </c>
    </row>
    <row r="1993" spans="2:8">
      <c r="B1993" s="47" t="s">
        <v>2094</v>
      </c>
      <c r="C1993" s="48">
        <v>23952</v>
      </c>
      <c r="D1993" s="49">
        <v>41.72</v>
      </c>
      <c r="E1993" s="50">
        <v>42550</v>
      </c>
      <c r="F1993" s="50">
        <v>20706</v>
      </c>
      <c r="G1993" s="51">
        <v>21844</v>
      </c>
      <c r="H1993" s="52">
        <v>1020</v>
      </c>
    </row>
    <row r="1994" spans="2:8">
      <c r="B1994" s="41" t="s">
        <v>2095</v>
      </c>
      <c r="C1994" s="42">
        <v>57537</v>
      </c>
      <c r="D1994" s="43">
        <v>34.880000000000003</v>
      </c>
      <c r="E1994" s="44">
        <v>8354</v>
      </c>
      <c r="F1994" s="44">
        <v>4133</v>
      </c>
      <c r="G1994" s="45">
        <v>4221</v>
      </c>
      <c r="H1994" s="46">
        <v>240</v>
      </c>
    </row>
    <row r="1995" spans="2:8">
      <c r="B1995" s="47" t="s">
        <v>2096</v>
      </c>
      <c r="C1995" s="48">
        <v>58452</v>
      </c>
      <c r="D1995" s="49">
        <v>72.400000000000006</v>
      </c>
      <c r="E1995" s="50">
        <v>96563</v>
      </c>
      <c r="F1995" s="50">
        <v>47059</v>
      </c>
      <c r="G1995" s="51">
        <v>49504</v>
      </c>
      <c r="H1995" s="52">
        <v>1334</v>
      </c>
    </row>
    <row r="1996" spans="2:8">
      <c r="B1996" s="41" t="s">
        <v>2097</v>
      </c>
      <c r="C1996" s="42">
        <v>6886</v>
      </c>
      <c r="D1996" s="43">
        <v>240.41</v>
      </c>
      <c r="E1996" s="44">
        <v>46008</v>
      </c>
      <c r="F1996" s="44">
        <v>22190</v>
      </c>
      <c r="G1996" s="45">
        <v>23818</v>
      </c>
      <c r="H1996" s="46">
        <v>191</v>
      </c>
    </row>
    <row r="1997" spans="2:8">
      <c r="B1997" s="47" t="s">
        <v>2098</v>
      </c>
      <c r="C1997" s="48">
        <v>19322</v>
      </c>
      <c r="D1997" s="49">
        <v>50.63</v>
      </c>
      <c r="E1997" s="50">
        <v>17015</v>
      </c>
      <c r="F1997" s="50">
        <v>8209</v>
      </c>
      <c r="G1997" s="51">
        <v>8806</v>
      </c>
      <c r="H1997" s="52">
        <v>336</v>
      </c>
    </row>
    <row r="1998" spans="2:8">
      <c r="B1998" s="41" t="s">
        <v>2099</v>
      </c>
      <c r="C1998" s="42">
        <v>19243</v>
      </c>
      <c r="D1998" s="43">
        <v>80.08</v>
      </c>
      <c r="E1998" s="44">
        <v>6313</v>
      </c>
      <c r="F1998" s="44">
        <v>3229</v>
      </c>
      <c r="G1998" s="45">
        <v>3084</v>
      </c>
      <c r="H1998" s="46">
        <v>79</v>
      </c>
    </row>
    <row r="1999" spans="2:8">
      <c r="B1999" s="47" t="s">
        <v>2100</v>
      </c>
      <c r="C1999" s="48">
        <v>2997</v>
      </c>
      <c r="D1999" s="49">
        <v>61.02</v>
      </c>
      <c r="E1999" s="50">
        <v>5715</v>
      </c>
      <c r="F1999" s="50">
        <v>2803</v>
      </c>
      <c r="G1999" s="51">
        <v>2912</v>
      </c>
      <c r="H1999" s="52">
        <v>94</v>
      </c>
    </row>
    <row r="2000" spans="2:8">
      <c r="B2000" s="41" t="s">
        <v>2101</v>
      </c>
      <c r="C2000" s="42">
        <v>29378</v>
      </c>
      <c r="D2000" s="43">
        <v>225.83</v>
      </c>
      <c r="E2000" s="44">
        <v>11503</v>
      </c>
      <c r="F2000" s="44">
        <v>5791</v>
      </c>
      <c r="G2000" s="45">
        <v>5712</v>
      </c>
      <c r="H2000" s="46">
        <v>51</v>
      </c>
    </row>
    <row r="2001" spans="2:8">
      <c r="B2001" s="47" t="s">
        <v>2102</v>
      </c>
      <c r="C2001" s="48">
        <v>54516</v>
      </c>
      <c r="D2001" s="49">
        <v>49.63</v>
      </c>
      <c r="E2001" s="50">
        <v>18995</v>
      </c>
      <c r="F2001" s="50">
        <v>9519</v>
      </c>
      <c r="G2001" s="51">
        <v>9476</v>
      </c>
      <c r="H2001" s="52">
        <v>383</v>
      </c>
    </row>
    <row r="2002" spans="2:8">
      <c r="B2002" s="41" t="s">
        <v>2103</v>
      </c>
      <c r="C2002" s="42">
        <v>26409</v>
      </c>
      <c r="D2002" s="43">
        <v>210.16</v>
      </c>
      <c r="E2002" s="44">
        <v>20321</v>
      </c>
      <c r="F2002" s="44">
        <v>9998</v>
      </c>
      <c r="G2002" s="45">
        <v>10323</v>
      </c>
      <c r="H2002" s="46">
        <v>97</v>
      </c>
    </row>
    <row r="2003" spans="2:8">
      <c r="B2003" s="47" t="s">
        <v>2104</v>
      </c>
      <c r="C2003" s="48">
        <v>16909</v>
      </c>
      <c r="D2003" s="49">
        <v>420.23</v>
      </c>
      <c r="E2003" s="50">
        <v>14198</v>
      </c>
      <c r="F2003" s="50">
        <v>7004</v>
      </c>
      <c r="G2003" s="51">
        <v>7194</v>
      </c>
      <c r="H2003" s="52">
        <v>34</v>
      </c>
    </row>
    <row r="2004" spans="2:8">
      <c r="B2004" s="41" t="s">
        <v>2105</v>
      </c>
      <c r="C2004" s="42">
        <v>37213</v>
      </c>
      <c r="D2004" s="43">
        <v>126.78</v>
      </c>
      <c r="E2004" s="44">
        <v>15167</v>
      </c>
      <c r="F2004" s="44">
        <v>7379</v>
      </c>
      <c r="G2004" s="45">
        <v>7788</v>
      </c>
      <c r="H2004" s="46">
        <v>120</v>
      </c>
    </row>
    <row r="2005" spans="2:8">
      <c r="B2005" s="47" t="s">
        <v>2106</v>
      </c>
      <c r="C2005" s="48">
        <v>17348</v>
      </c>
      <c r="D2005" s="49">
        <v>156.31</v>
      </c>
      <c r="E2005" s="50">
        <v>4242</v>
      </c>
      <c r="F2005" s="50">
        <v>2146</v>
      </c>
      <c r="G2005" s="51">
        <v>2096</v>
      </c>
      <c r="H2005" s="52">
        <v>27</v>
      </c>
    </row>
    <row r="2006" spans="2:8">
      <c r="B2006" s="41" t="s">
        <v>2107</v>
      </c>
      <c r="C2006" s="42">
        <v>77709</v>
      </c>
      <c r="D2006" s="43">
        <v>67.98</v>
      </c>
      <c r="E2006" s="44">
        <v>5850</v>
      </c>
      <c r="F2006" s="44">
        <v>2953</v>
      </c>
      <c r="G2006" s="45">
        <v>2897</v>
      </c>
      <c r="H2006" s="46">
        <v>86</v>
      </c>
    </row>
    <row r="2007" spans="2:8">
      <c r="B2007" s="47" t="s">
        <v>2108</v>
      </c>
      <c r="C2007" s="48">
        <v>38300</v>
      </c>
      <c r="D2007" s="49">
        <v>78.739999999999995</v>
      </c>
      <c r="E2007" s="50">
        <v>52174</v>
      </c>
      <c r="F2007" s="50">
        <v>25652</v>
      </c>
      <c r="G2007" s="51">
        <v>26522</v>
      </c>
      <c r="H2007" s="52">
        <v>663</v>
      </c>
    </row>
    <row r="2008" spans="2:8">
      <c r="B2008" s="41" t="s">
        <v>2109</v>
      </c>
      <c r="C2008" s="42">
        <v>34466</v>
      </c>
      <c r="D2008" s="43">
        <v>112.29</v>
      </c>
      <c r="E2008" s="44">
        <v>13059</v>
      </c>
      <c r="F2008" s="44">
        <v>6562</v>
      </c>
      <c r="G2008" s="45">
        <v>6497</v>
      </c>
      <c r="H2008" s="46">
        <v>116</v>
      </c>
    </row>
    <row r="2009" spans="2:8">
      <c r="B2009" s="47" t="s">
        <v>2110</v>
      </c>
      <c r="C2009" s="48">
        <v>91639</v>
      </c>
      <c r="D2009" s="49">
        <v>25.47</v>
      </c>
      <c r="E2009" s="50">
        <v>3116</v>
      </c>
      <c r="F2009" s="50">
        <v>1512</v>
      </c>
      <c r="G2009" s="51">
        <v>1604</v>
      </c>
      <c r="H2009" s="52">
        <v>122</v>
      </c>
    </row>
    <row r="2010" spans="2:8">
      <c r="B2010" s="41" t="s">
        <v>2111</v>
      </c>
      <c r="C2010" s="42">
        <v>82515</v>
      </c>
      <c r="D2010" s="43">
        <v>9.1300000000000008</v>
      </c>
      <c r="E2010" s="44">
        <v>18836</v>
      </c>
      <c r="F2010" s="44">
        <v>9147</v>
      </c>
      <c r="G2010" s="45">
        <v>9689</v>
      </c>
      <c r="H2010" s="46">
        <v>2063</v>
      </c>
    </row>
    <row r="2011" spans="2:8">
      <c r="B2011" s="47" t="s">
        <v>2112</v>
      </c>
      <c r="C2011" s="48">
        <v>38440</v>
      </c>
      <c r="D2011" s="49">
        <v>204.61</v>
      </c>
      <c r="E2011" s="50">
        <v>124151</v>
      </c>
      <c r="F2011" s="50">
        <v>61820</v>
      </c>
      <c r="G2011" s="51">
        <v>62331</v>
      </c>
      <c r="H2011" s="52">
        <v>607</v>
      </c>
    </row>
    <row r="2012" spans="2:8">
      <c r="B2012" s="41" t="s">
        <v>2113</v>
      </c>
      <c r="C2012" s="42">
        <v>67752</v>
      </c>
      <c r="D2012" s="43">
        <v>13.75</v>
      </c>
      <c r="E2012" s="44">
        <v>1919</v>
      </c>
      <c r="F2012" s="44">
        <v>957</v>
      </c>
      <c r="G2012" s="45">
        <v>962</v>
      </c>
      <c r="H2012" s="46">
        <v>140</v>
      </c>
    </row>
    <row r="2013" spans="2:8">
      <c r="B2013" s="47" t="s">
        <v>2114</v>
      </c>
      <c r="C2013" s="48">
        <v>17438</v>
      </c>
      <c r="D2013" s="49">
        <v>61.73</v>
      </c>
      <c r="E2013" s="50">
        <v>12028</v>
      </c>
      <c r="F2013" s="50">
        <v>5848</v>
      </c>
      <c r="G2013" s="51">
        <v>6180</v>
      </c>
      <c r="H2013" s="52">
        <v>195</v>
      </c>
    </row>
    <row r="2014" spans="2:8">
      <c r="B2014" s="41" t="s">
        <v>2115</v>
      </c>
      <c r="C2014" s="42">
        <v>9429</v>
      </c>
      <c r="D2014" s="43">
        <v>30.51</v>
      </c>
      <c r="E2014" s="44">
        <v>3907</v>
      </c>
      <c r="F2014" s="44">
        <v>1934</v>
      </c>
      <c r="G2014" s="45">
        <v>1973</v>
      </c>
      <c r="H2014" s="46">
        <v>128</v>
      </c>
    </row>
    <row r="2015" spans="2:8">
      <c r="B2015" s="47" t="s">
        <v>2116</v>
      </c>
      <c r="C2015" s="48">
        <v>39326</v>
      </c>
      <c r="D2015" s="49">
        <v>54.27</v>
      </c>
      <c r="E2015" s="50">
        <v>11536</v>
      </c>
      <c r="F2015" s="50">
        <v>5579</v>
      </c>
      <c r="G2015" s="51">
        <v>5957</v>
      </c>
      <c r="H2015" s="52">
        <v>213</v>
      </c>
    </row>
    <row r="2016" spans="2:8">
      <c r="B2016" s="41" t="s">
        <v>2117</v>
      </c>
      <c r="C2016" s="42">
        <v>67547</v>
      </c>
      <c r="D2016" s="43">
        <v>108.73</v>
      </c>
      <c r="E2016" s="44">
        <v>83330</v>
      </c>
      <c r="F2016" s="44">
        <v>41080</v>
      </c>
      <c r="G2016" s="45">
        <v>42250</v>
      </c>
      <c r="H2016" s="46">
        <v>766</v>
      </c>
    </row>
    <row r="2017" spans="2:8">
      <c r="B2017" s="47" t="s">
        <v>2118</v>
      </c>
      <c r="C2017" s="48">
        <v>55286</v>
      </c>
      <c r="D2017" s="49">
        <v>16.75</v>
      </c>
      <c r="E2017" s="50">
        <v>8027</v>
      </c>
      <c r="F2017" s="50">
        <v>3996</v>
      </c>
      <c r="G2017" s="51">
        <v>4031</v>
      </c>
      <c r="H2017" s="52">
        <v>479</v>
      </c>
    </row>
    <row r="2018" spans="2:8">
      <c r="B2018" s="41" t="s">
        <v>2119</v>
      </c>
      <c r="C2018" s="42">
        <v>93086</v>
      </c>
      <c r="D2018" s="43">
        <v>52.24</v>
      </c>
      <c r="E2018" s="44">
        <v>4918</v>
      </c>
      <c r="F2018" s="44">
        <v>2499</v>
      </c>
      <c r="G2018" s="45">
        <v>2419</v>
      </c>
      <c r="H2018" s="46">
        <v>94</v>
      </c>
    </row>
    <row r="2019" spans="2:8">
      <c r="B2019" s="47" t="s">
        <v>2120</v>
      </c>
      <c r="C2019" s="48">
        <v>63939</v>
      </c>
      <c r="D2019" s="49">
        <v>15.88</v>
      </c>
      <c r="E2019" s="50">
        <v>4683</v>
      </c>
      <c r="F2019" s="50">
        <v>2295</v>
      </c>
      <c r="G2019" s="51">
        <v>2388</v>
      </c>
      <c r="H2019" s="52">
        <v>295</v>
      </c>
    </row>
    <row r="2020" spans="2:8">
      <c r="B2020" s="41" t="s">
        <v>2121</v>
      </c>
      <c r="C2020" s="42">
        <v>76744</v>
      </c>
      <c r="D2020" s="43">
        <v>131.62</v>
      </c>
      <c r="E2020" s="44">
        <v>18123</v>
      </c>
      <c r="F2020" s="44">
        <v>8927</v>
      </c>
      <c r="G2020" s="45">
        <v>9196</v>
      </c>
      <c r="H2020" s="46">
        <v>138</v>
      </c>
    </row>
    <row r="2021" spans="2:8">
      <c r="B2021" s="47" t="s">
        <v>2122</v>
      </c>
      <c r="C2021" s="48">
        <v>16269</v>
      </c>
      <c r="D2021" s="49">
        <v>95.14</v>
      </c>
      <c r="E2021" s="50">
        <v>7254</v>
      </c>
      <c r="F2021" s="50">
        <v>3605</v>
      </c>
      <c r="G2021" s="51">
        <v>3649</v>
      </c>
      <c r="H2021" s="52">
        <v>76</v>
      </c>
    </row>
    <row r="2022" spans="2:8">
      <c r="B2022" s="41" t="s">
        <v>2123</v>
      </c>
      <c r="C2022" s="42">
        <v>42489</v>
      </c>
      <c r="D2022" s="43">
        <v>32.270000000000003</v>
      </c>
      <c r="E2022" s="44">
        <v>21035</v>
      </c>
      <c r="F2022" s="44">
        <v>10230</v>
      </c>
      <c r="G2022" s="45">
        <v>10805</v>
      </c>
      <c r="H2022" s="46">
        <v>652</v>
      </c>
    </row>
    <row r="2023" spans="2:8">
      <c r="B2023" s="47" t="s">
        <v>2124</v>
      </c>
      <c r="C2023" s="48">
        <v>95632</v>
      </c>
      <c r="D2023" s="49">
        <v>54.88</v>
      </c>
      <c r="E2023" s="50">
        <v>9259</v>
      </c>
      <c r="F2023" s="50">
        <v>4497</v>
      </c>
      <c r="G2023" s="51">
        <v>4762</v>
      </c>
      <c r="H2023" s="52">
        <v>169</v>
      </c>
    </row>
    <row r="2024" spans="2:8">
      <c r="B2024" s="41" t="s">
        <v>2125</v>
      </c>
      <c r="C2024" s="42">
        <v>31515</v>
      </c>
      <c r="D2024" s="43">
        <v>125.74</v>
      </c>
      <c r="E2024" s="44">
        <v>41594</v>
      </c>
      <c r="F2024" s="44">
        <v>20330</v>
      </c>
      <c r="G2024" s="45">
        <v>21264</v>
      </c>
      <c r="H2024" s="46">
        <v>331</v>
      </c>
    </row>
    <row r="2025" spans="2:8">
      <c r="B2025" s="47" t="s">
        <v>2126</v>
      </c>
      <c r="C2025" s="48">
        <v>42275</v>
      </c>
      <c r="D2025" s="49">
        <v>168.39</v>
      </c>
      <c r="E2025" s="50">
        <v>354382</v>
      </c>
      <c r="F2025" s="50">
        <v>173687</v>
      </c>
      <c r="G2025" s="51">
        <v>180695</v>
      </c>
      <c r="H2025" s="52">
        <v>2105</v>
      </c>
    </row>
    <row r="2026" spans="2:8">
      <c r="B2026" s="41" t="s">
        <v>2127</v>
      </c>
      <c r="C2026" s="42">
        <v>52146</v>
      </c>
      <c r="D2026" s="43">
        <v>34.39</v>
      </c>
      <c r="E2026" s="44">
        <v>38712</v>
      </c>
      <c r="F2026" s="44">
        <v>18952</v>
      </c>
      <c r="G2026" s="45">
        <v>19760</v>
      </c>
      <c r="H2026" s="46">
        <v>1126</v>
      </c>
    </row>
    <row r="2027" spans="2:8">
      <c r="B2027" s="47" t="s">
        <v>2128</v>
      </c>
      <c r="C2027" s="48">
        <v>7343</v>
      </c>
      <c r="D2027" s="49">
        <v>72.319999999999993</v>
      </c>
      <c r="E2027" s="50">
        <v>3098</v>
      </c>
      <c r="F2027" s="50">
        <v>1540</v>
      </c>
      <c r="G2027" s="51">
        <v>1558</v>
      </c>
      <c r="H2027" s="52">
        <v>43</v>
      </c>
    </row>
    <row r="2028" spans="2:8">
      <c r="B2028" s="41" t="s">
        <v>2129</v>
      </c>
      <c r="C2028" s="42">
        <v>97067</v>
      </c>
      <c r="D2028" s="43">
        <v>87.6</v>
      </c>
      <c r="E2028" s="44">
        <v>127880</v>
      </c>
      <c r="F2028" s="44">
        <v>61151</v>
      </c>
      <c r="G2028" s="45">
        <v>66729</v>
      </c>
      <c r="H2028" s="46">
        <v>1460</v>
      </c>
    </row>
    <row r="2029" spans="2:8">
      <c r="B2029" s="47" t="s">
        <v>2130</v>
      </c>
      <c r="C2029" s="48">
        <v>4808</v>
      </c>
      <c r="D2029" s="49">
        <v>69.03</v>
      </c>
      <c r="E2029" s="50">
        <v>16154</v>
      </c>
      <c r="F2029" s="50">
        <v>7740</v>
      </c>
      <c r="G2029" s="51">
        <v>8414</v>
      </c>
      <c r="H2029" s="52">
        <v>234</v>
      </c>
    </row>
    <row r="2030" spans="2:8">
      <c r="B2030" s="41" t="s">
        <v>2131</v>
      </c>
      <c r="C2030" s="42">
        <v>29462</v>
      </c>
      <c r="D2030" s="43">
        <v>30.19</v>
      </c>
      <c r="E2030" s="44">
        <v>2788</v>
      </c>
      <c r="F2030" s="44">
        <v>1408</v>
      </c>
      <c r="G2030" s="45">
        <v>1380</v>
      </c>
      <c r="H2030" s="46">
        <v>92</v>
      </c>
    </row>
    <row r="2031" spans="2:8">
      <c r="B2031" s="47" t="s">
        <v>2132</v>
      </c>
      <c r="C2031" s="48">
        <v>25938</v>
      </c>
      <c r="D2031" s="49">
        <v>8.08</v>
      </c>
      <c r="E2031" s="50">
        <v>4218</v>
      </c>
      <c r="F2031" s="50">
        <v>1966</v>
      </c>
      <c r="G2031" s="51">
        <v>2252</v>
      </c>
      <c r="H2031" s="52">
        <v>522</v>
      </c>
    </row>
    <row r="2032" spans="2:8">
      <c r="B2032" s="41" t="s">
        <v>2133</v>
      </c>
      <c r="C2032" s="42">
        <v>46509</v>
      </c>
      <c r="D2032" s="43">
        <v>72.430000000000007</v>
      </c>
      <c r="E2032" s="44">
        <v>21690</v>
      </c>
      <c r="F2032" s="44">
        <v>10613</v>
      </c>
      <c r="G2032" s="45">
        <v>11077</v>
      </c>
      <c r="H2032" s="46">
        <v>299</v>
      </c>
    </row>
    <row r="2033" spans="2:8">
      <c r="B2033" s="47" t="s">
        <v>2134</v>
      </c>
      <c r="C2033" s="48">
        <v>6895</v>
      </c>
      <c r="D2033" s="49">
        <v>148.58000000000001</v>
      </c>
      <c r="E2033" s="50">
        <v>9216</v>
      </c>
      <c r="F2033" s="50">
        <v>4573</v>
      </c>
      <c r="G2033" s="51">
        <v>4643</v>
      </c>
      <c r="H2033" s="52">
        <v>62</v>
      </c>
    </row>
    <row r="2034" spans="2:8">
      <c r="B2034" s="41" t="s">
        <v>2135</v>
      </c>
      <c r="C2034" s="42">
        <v>19246</v>
      </c>
      <c r="D2034" s="43">
        <v>91.91</v>
      </c>
      <c r="E2034" s="44">
        <v>5192</v>
      </c>
      <c r="F2034" s="44">
        <v>2625</v>
      </c>
      <c r="G2034" s="45">
        <v>2567</v>
      </c>
      <c r="H2034" s="46">
        <v>56</v>
      </c>
    </row>
    <row r="2035" spans="2:8">
      <c r="B2035" s="47" t="s">
        <v>2136</v>
      </c>
      <c r="C2035" s="48">
        <v>16792</v>
      </c>
      <c r="D2035" s="49">
        <v>223.06</v>
      </c>
      <c r="E2035" s="50">
        <v>13437</v>
      </c>
      <c r="F2035" s="50">
        <v>6732</v>
      </c>
      <c r="G2035" s="51">
        <v>6705</v>
      </c>
      <c r="H2035" s="52">
        <v>60</v>
      </c>
    </row>
    <row r="2036" spans="2:8">
      <c r="B2036" s="41" t="s">
        <v>2137</v>
      </c>
      <c r="C2036" s="42">
        <v>97475</v>
      </c>
      <c r="D2036" s="43">
        <v>35.67</v>
      </c>
      <c r="E2036" s="44">
        <v>5561</v>
      </c>
      <c r="F2036" s="44">
        <v>2747</v>
      </c>
      <c r="G2036" s="45">
        <v>2814</v>
      </c>
      <c r="H2036" s="46">
        <v>156</v>
      </c>
    </row>
    <row r="2037" spans="2:8">
      <c r="B2037" s="47" t="s">
        <v>2138</v>
      </c>
      <c r="C2037" s="48">
        <v>6712</v>
      </c>
      <c r="D2037" s="49">
        <v>87.18</v>
      </c>
      <c r="E2037" s="50">
        <v>27955</v>
      </c>
      <c r="F2037" s="50">
        <v>13543</v>
      </c>
      <c r="G2037" s="51">
        <v>14412</v>
      </c>
      <c r="H2037" s="52">
        <v>321</v>
      </c>
    </row>
    <row r="2038" spans="2:8">
      <c r="B2038" s="41" t="s">
        <v>2139</v>
      </c>
      <c r="C2038" s="42">
        <v>56856</v>
      </c>
      <c r="D2038" s="43">
        <v>44.95</v>
      </c>
      <c r="E2038" s="44">
        <v>4099</v>
      </c>
      <c r="F2038" s="44">
        <v>2051</v>
      </c>
      <c r="G2038" s="45">
        <v>2048</v>
      </c>
      <c r="H2038" s="46">
        <v>91</v>
      </c>
    </row>
    <row r="2039" spans="2:8">
      <c r="B2039" s="47" t="s">
        <v>2140</v>
      </c>
      <c r="C2039" s="48">
        <v>77736</v>
      </c>
      <c r="D2039" s="49">
        <v>36.409999999999997</v>
      </c>
      <c r="E2039" s="50">
        <v>8112</v>
      </c>
      <c r="F2039" s="50">
        <v>4012</v>
      </c>
      <c r="G2039" s="51">
        <v>4100</v>
      </c>
      <c r="H2039" s="52">
        <v>223</v>
      </c>
    </row>
    <row r="2040" spans="2:8">
      <c r="B2040" s="41" t="s">
        <v>2141</v>
      </c>
      <c r="C2040" s="42">
        <v>79669</v>
      </c>
      <c r="D2040" s="43">
        <v>36.119999999999997</v>
      </c>
      <c r="E2040" s="44">
        <v>6325</v>
      </c>
      <c r="F2040" s="44">
        <v>3147</v>
      </c>
      <c r="G2040" s="45">
        <v>3178</v>
      </c>
      <c r="H2040" s="46">
        <v>175</v>
      </c>
    </row>
    <row r="2041" spans="2:8">
      <c r="B2041" s="47" t="s">
        <v>2142</v>
      </c>
      <c r="C2041" s="48">
        <v>98544</v>
      </c>
      <c r="D2041" s="49">
        <v>28.07</v>
      </c>
      <c r="E2041" s="50">
        <v>10537</v>
      </c>
      <c r="F2041" s="50">
        <v>5157</v>
      </c>
      <c r="G2041" s="51">
        <v>5380</v>
      </c>
      <c r="H2041" s="52">
        <v>375</v>
      </c>
    </row>
    <row r="2042" spans="2:8">
      <c r="B2042" s="41" t="s">
        <v>2143</v>
      </c>
      <c r="C2042" s="42">
        <v>39261</v>
      </c>
      <c r="D2042" s="43">
        <v>468.03</v>
      </c>
      <c r="E2042" s="44">
        <v>21657</v>
      </c>
      <c r="F2042" s="44">
        <v>10665</v>
      </c>
      <c r="G2042" s="45">
        <v>10992</v>
      </c>
      <c r="H2042" s="46">
        <v>46</v>
      </c>
    </row>
    <row r="2043" spans="2:8">
      <c r="B2043" s="47" t="s">
        <v>2144</v>
      </c>
      <c r="C2043" s="48">
        <v>7937</v>
      </c>
      <c r="D2043" s="49">
        <v>135.15</v>
      </c>
      <c r="E2043" s="50">
        <v>16487</v>
      </c>
      <c r="F2043" s="50">
        <v>8014</v>
      </c>
      <c r="G2043" s="51">
        <v>8473</v>
      </c>
      <c r="H2043" s="52">
        <v>122</v>
      </c>
    </row>
    <row r="2044" spans="2:8">
      <c r="B2044" s="41" t="s">
        <v>2145</v>
      </c>
      <c r="C2044" s="42">
        <v>27404</v>
      </c>
      <c r="D2044" s="43">
        <v>74.13</v>
      </c>
      <c r="E2044" s="44">
        <v>13809</v>
      </c>
      <c r="F2044" s="44">
        <v>6931</v>
      </c>
      <c r="G2044" s="45">
        <v>6878</v>
      </c>
      <c r="H2044" s="46">
        <v>186</v>
      </c>
    </row>
    <row r="2045" spans="2:8">
      <c r="B2045" s="47" t="s">
        <v>2146</v>
      </c>
      <c r="C2045" s="48">
        <v>7924</v>
      </c>
      <c r="D2045" s="49">
        <v>8.25</v>
      </c>
      <c r="E2045" s="50">
        <v>657</v>
      </c>
      <c r="F2045" s="50">
        <v>316</v>
      </c>
      <c r="G2045" s="51">
        <v>341</v>
      </c>
      <c r="H2045" s="52">
        <v>80</v>
      </c>
    </row>
    <row r="2046" spans="2:8">
      <c r="B2046" s="41" t="s">
        <v>2147</v>
      </c>
      <c r="C2046" s="42">
        <v>34289</v>
      </c>
      <c r="D2046" s="43">
        <v>86.55</v>
      </c>
      <c r="E2046" s="44">
        <v>6592</v>
      </c>
      <c r="F2046" s="44">
        <v>3275</v>
      </c>
      <c r="G2046" s="45">
        <v>3317</v>
      </c>
      <c r="H2046" s="46">
        <v>76</v>
      </c>
    </row>
    <row r="2047" spans="2:8">
      <c r="B2047" s="47" t="s">
        <v>2148</v>
      </c>
      <c r="C2047" s="48">
        <v>14793</v>
      </c>
      <c r="D2047" s="49">
        <v>67.95</v>
      </c>
      <c r="E2047" s="50">
        <v>2443</v>
      </c>
      <c r="F2047" s="50">
        <v>1199</v>
      </c>
      <c r="G2047" s="51">
        <v>1244</v>
      </c>
      <c r="H2047" s="52">
        <v>36</v>
      </c>
    </row>
    <row r="2048" spans="2:8">
      <c r="B2048" s="41" t="s">
        <v>2149</v>
      </c>
      <c r="C2048" s="42">
        <v>90513</v>
      </c>
      <c r="D2048" s="43">
        <v>28.79</v>
      </c>
      <c r="E2048" s="44">
        <v>25596</v>
      </c>
      <c r="F2048" s="44">
        <v>12390</v>
      </c>
      <c r="G2048" s="45">
        <v>13206</v>
      </c>
      <c r="H2048" s="46">
        <v>889</v>
      </c>
    </row>
    <row r="2049" spans="2:8">
      <c r="B2049" s="47" t="s">
        <v>2150</v>
      </c>
      <c r="C2049" s="48">
        <v>2763</v>
      </c>
      <c r="D2049" s="49">
        <v>66.75</v>
      </c>
      <c r="E2049" s="50">
        <v>25381</v>
      </c>
      <c r="F2049" s="50">
        <v>12432</v>
      </c>
      <c r="G2049" s="51">
        <v>12949</v>
      </c>
      <c r="H2049" s="52">
        <v>380</v>
      </c>
    </row>
    <row r="2050" spans="2:8">
      <c r="B2050" s="41" t="s">
        <v>2151</v>
      </c>
      <c r="C2050" s="42">
        <v>6780</v>
      </c>
      <c r="D2050" s="43">
        <v>113.68</v>
      </c>
      <c r="E2050" s="44">
        <v>9216</v>
      </c>
      <c r="F2050" s="44">
        <v>4571</v>
      </c>
      <c r="G2050" s="45">
        <v>4645</v>
      </c>
      <c r="H2050" s="46">
        <v>81</v>
      </c>
    </row>
    <row r="2051" spans="2:8">
      <c r="B2051" s="47" t="s">
        <v>2152</v>
      </c>
      <c r="C2051" s="48">
        <v>15806</v>
      </c>
      <c r="D2051" s="49">
        <v>180.4</v>
      </c>
      <c r="E2051" s="50">
        <v>19403</v>
      </c>
      <c r="F2051" s="50">
        <v>9885</v>
      </c>
      <c r="G2051" s="51">
        <v>9518</v>
      </c>
      <c r="H2051" s="52">
        <v>108</v>
      </c>
    </row>
    <row r="2052" spans="2:8">
      <c r="B2052" s="41" t="s">
        <v>2153</v>
      </c>
      <c r="C2052" s="42">
        <v>9405</v>
      </c>
      <c r="D2052" s="43">
        <v>22.79</v>
      </c>
      <c r="E2052" s="44">
        <v>9214</v>
      </c>
      <c r="F2052" s="44">
        <v>4417</v>
      </c>
      <c r="G2052" s="45">
        <v>4797</v>
      </c>
      <c r="H2052" s="46">
        <v>404</v>
      </c>
    </row>
    <row r="2053" spans="2:8">
      <c r="B2053" s="47" t="s">
        <v>2154</v>
      </c>
      <c r="C2053" s="48">
        <v>53909</v>
      </c>
      <c r="D2053" s="49">
        <v>101.01</v>
      </c>
      <c r="E2053" s="50">
        <v>20174</v>
      </c>
      <c r="F2053" s="50">
        <v>9906</v>
      </c>
      <c r="G2053" s="51">
        <v>10268</v>
      </c>
      <c r="H2053" s="52">
        <v>200</v>
      </c>
    </row>
    <row r="2054" spans="2:8">
      <c r="B2054" s="41" t="s">
        <v>2155</v>
      </c>
      <c r="C2054" s="42">
        <v>66482</v>
      </c>
      <c r="D2054" s="43">
        <v>70.64</v>
      </c>
      <c r="E2054" s="44">
        <v>34209</v>
      </c>
      <c r="F2054" s="44">
        <v>16954</v>
      </c>
      <c r="G2054" s="45">
        <v>17255</v>
      </c>
      <c r="H2054" s="46">
        <v>484</v>
      </c>
    </row>
    <row r="2055" spans="2:8">
      <c r="B2055" s="47" t="s">
        <v>2156</v>
      </c>
      <c r="C2055" s="48">
        <v>4442</v>
      </c>
      <c r="D2055" s="49">
        <v>46.3</v>
      </c>
      <c r="E2055" s="50">
        <v>9274</v>
      </c>
      <c r="F2055" s="50">
        <v>4555</v>
      </c>
      <c r="G2055" s="51">
        <v>4719</v>
      </c>
      <c r="H2055" s="52">
        <v>200</v>
      </c>
    </row>
    <row r="2056" spans="2:8">
      <c r="B2056" s="41" t="s">
        <v>2157</v>
      </c>
      <c r="C2056" s="42">
        <v>8056</v>
      </c>
      <c r="D2056" s="43">
        <v>102.58</v>
      </c>
      <c r="E2056" s="44">
        <v>89540</v>
      </c>
      <c r="F2056" s="44">
        <v>43668</v>
      </c>
      <c r="G2056" s="45">
        <v>45872</v>
      </c>
      <c r="H2056" s="46">
        <v>873</v>
      </c>
    </row>
    <row r="2057" spans="2:8">
      <c r="B2057" s="47" t="s">
        <v>2158</v>
      </c>
      <c r="C2057" s="48">
        <v>94227</v>
      </c>
      <c r="D2057" s="49">
        <v>41.16</v>
      </c>
      <c r="E2057" s="50">
        <v>9421</v>
      </c>
      <c r="F2057" s="50">
        <v>4627</v>
      </c>
      <c r="G2057" s="51">
        <v>4794</v>
      </c>
      <c r="H2057" s="52">
        <v>229</v>
      </c>
    </row>
    <row r="2058" spans="2:8">
      <c r="B2058" s="41" t="s">
        <v>2159</v>
      </c>
      <c r="C2058" s="42">
        <v>64673</v>
      </c>
      <c r="D2058" s="43">
        <v>5.66</v>
      </c>
      <c r="E2058" s="44">
        <v>7171</v>
      </c>
      <c r="F2058" s="44">
        <v>3565</v>
      </c>
      <c r="G2058" s="45">
        <v>3606</v>
      </c>
      <c r="H2058" s="46">
        <v>1267</v>
      </c>
    </row>
    <row r="2059" spans="2:8">
      <c r="B2059" s="47" t="s">
        <v>2160</v>
      </c>
      <c r="C2059" s="48">
        <v>8297</v>
      </c>
      <c r="D2059" s="49">
        <v>64.239999999999995</v>
      </c>
      <c r="E2059" s="50">
        <v>11993</v>
      </c>
      <c r="F2059" s="50">
        <v>5821</v>
      </c>
      <c r="G2059" s="51">
        <v>6172</v>
      </c>
      <c r="H2059" s="52">
        <v>187</v>
      </c>
    </row>
  </sheetData>
  <sheetProtection algorithmName="SHA-512" hashValue="bnK7OoVs+7UGGehae0g+oUnbiuj8cZ/mRYZKYzdPN/pbuDHUCEqLk359RyxT0jFJwtpGTqVdu4NU48r8JLDwnw==" saltValue="NttgfN5oiJt+5qqyOsl/Kg==" spinCount="100000" sheet="1" objects="1" scenarios="1"/>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F101"/>
  <sheetViews>
    <sheetView topLeftCell="A8" workbookViewId="0">
      <pane ySplit="2" topLeftCell="A10" activePane="bottomLeft" state="frozen"/>
      <selection activeCell="A8" sqref="A8"/>
      <selection pane="bottomLeft" activeCell="K24" sqref="K24"/>
    </sheetView>
  </sheetViews>
  <sheetFormatPr baseColWidth="10" defaultColWidth="11.42578125" defaultRowHeight="15" outlineLevelRow="1"/>
  <cols>
    <col min="1" max="1" width="21.7109375" style="27" bestFit="1" customWidth="1"/>
    <col min="2" max="2" width="13.42578125" style="27" customWidth="1"/>
    <col min="3" max="3" width="16" style="27" customWidth="1"/>
    <col min="4" max="4" width="6.85546875" style="27" bestFit="1" customWidth="1"/>
    <col min="5" max="5" width="14.28515625" style="27" bestFit="1" customWidth="1"/>
    <col min="6" max="6" width="58.140625" style="23" customWidth="1"/>
    <col min="7" max="16384" width="11.42578125" style="23"/>
  </cols>
  <sheetData>
    <row r="1" spans="1:6" hidden="1" outlineLevel="1">
      <c r="A1" s="26" t="s">
        <v>2161</v>
      </c>
      <c r="B1" s="27" t="s">
        <v>2162</v>
      </c>
      <c r="C1" s="27" t="s">
        <v>2163</v>
      </c>
    </row>
    <row r="2" spans="1:6" hidden="1" outlineLevel="1">
      <c r="C2" s="27" t="s">
        <v>2164</v>
      </c>
    </row>
    <row r="3" spans="1:6" hidden="1" outlineLevel="1">
      <c r="C3" s="27" t="s">
        <v>2165</v>
      </c>
    </row>
    <row r="4" spans="1:6" hidden="1" outlineLevel="1">
      <c r="C4" s="27" t="s">
        <v>2166</v>
      </c>
    </row>
    <row r="5" spans="1:6" hidden="1" outlineLevel="1">
      <c r="C5" s="27" t="s">
        <v>2167</v>
      </c>
    </row>
    <row r="6" spans="1:6" hidden="1" outlineLevel="1">
      <c r="B6" s="28" t="s">
        <v>2168</v>
      </c>
      <c r="C6" s="27" t="s">
        <v>2169</v>
      </c>
    </row>
    <row r="7" spans="1:6" hidden="1" collapsed="1"/>
    <row r="8" spans="1:6" ht="21">
      <c r="A8" s="100">
        <v>6674</v>
      </c>
      <c r="B8" s="58" t="s">
        <v>2170</v>
      </c>
      <c r="E8" s="57">
        <v>2180</v>
      </c>
    </row>
    <row r="9" spans="1:6">
      <c r="A9" s="101" t="s">
        <v>2171</v>
      </c>
      <c r="B9" s="29" t="s">
        <v>2172</v>
      </c>
      <c r="C9" s="29" t="s">
        <v>2173</v>
      </c>
      <c r="D9" s="29" t="s">
        <v>2174</v>
      </c>
      <c r="E9" s="29" t="s">
        <v>2175</v>
      </c>
      <c r="F9" s="24" t="s">
        <v>2176</v>
      </c>
    </row>
    <row r="10" spans="1:6">
      <c r="A10" s="102">
        <f>IFERROR(IF(B10="","",-Reisekosten!Q13),"")</f>
        <v>-14</v>
      </c>
      <c r="B10" s="31">
        <f>IF(C10="","",$A$8)</f>
        <v>6674</v>
      </c>
      <c r="C10" s="32" t="str">
        <f>IF(Reisekosten!H13="","",Reisekosten!$G$1&amp;Reisekosten!$H$1&amp;Reisekosten!$I$1)</f>
        <v>R2023-1-1</v>
      </c>
      <c r="D10" s="33"/>
      <c r="E10" s="31">
        <f>IF(B10="","",$E$8)</f>
        <v>2180</v>
      </c>
      <c r="F10" s="23" t="str">
        <f>IF(B10="","",IF(Reisekosten!$K13&lt;&gt;Reisekosten!$H13,"Verpfl.Aufw. "&amp;Reisekosten!D13&amp;" "&amp;TEXT(Reisekosten!$H13,"t. MMM ")&amp;"bis "&amp;TEXT(Reisekosten!$K13,"t. MMM "),"Verpfl.Aufw. "&amp;Reisekosten!D13&amp;" am "&amp;TEXT(Reisekosten!$H13,"t. MMM "))&amp;IF(Reisekosten!$M13="ja","; gek.20% Frühstück","")&amp;IF(Reisekosten!$O13="Ja","; gek.40% Mittag","")&amp;IF(Reisekosten!$P13="Ja","; gek.40% Abend",""))</f>
        <v xml:space="preserve">Verpfl.Aufw. Eschwege am 1. Jan </v>
      </c>
    </row>
    <row r="11" spans="1:6">
      <c r="A11" s="102" t="str">
        <f>IFERROR(IF(B11="","",-Reisekosten!Q14),"")</f>
        <v/>
      </c>
      <c r="B11" s="31" t="str">
        <f t="shared" ref="B11:B74" si="0">IF(C11="","",$A$8)</f>
        <v/>
      </c>
      <c r="C11" s="32" t="str">
        <f>IF(Reisekosten!H14="","",Reisekosten!$G$1&amp;Reisekosten!$H$1&amp;Reisekosten!$I$1)</f>
        <v/>
      </c>
      <c r="D11" s="33" t="str">
        <f>IF(Reisekosten!K14="","",Reisekosten!K14)</f>
        <v/>
      </c>
      <c r="E11" s="31" t="str">
        <f t="shared" ref="E11:E74" si="1">IF(B11="","",$E$8)</f>
        <v/>
      </c>
      <c r="F11" s="23" t="str">
        <f>IF(B11="","",IF(Reisekosten!$K14&lt;&gt;Reisekosten!$H14,"Verpfl.Aufw. "&amp;Reisekosten!D14&amp;" "&amp;TEXT(Reisekosten!$H14,"t. MMM ")&amp;"bis "&amp;TEXT(Reisekosten!$K14,"t. MMM "),"Verpfl.Aufw. "&amp;Reisekosten!D14&amp;" am "&amp;TEXT(Reisekosten!$H14,"t. MMM "))&amp;IF(Reisekosten!$M14="ja","; gek.20% Frühstück","")&amp;IF(Reisekosten!$O14="Ja","; gek.40% Mittag","")&amp;IF(Reisekosten!$P14="Ja","; gek.40% Abend",""))</f>
        <v/>
      </c>
    </row>
    <row r="12" spans="1:6">
      <c r="A12" s="102" t="str">
        <f>IFERROR(IF(B12="","",-Reisekosten!Q15),"")</f>
        <v/>
      </c>
      <c r="B12" s="31" t="str">
        <f t="shared" si="0"/>
        <v/>
      </c>
      <c r="C12" s="32" t="str">
        <f>IF(Reisekosten!H15="","",Reisekosten!$G$1&amp;Reisekosten!$H$1&amp;Reisekosten!$I$1)</f>
        <v/>
      </c>
      <c r="D12" s="33" t="str">
        <f>IF(Reisekosten!K15="","",Reisekosten!K15)</f>
        <v/>
      </c>
      <c r="E12" s="31" t="str">
        <f t="shared" si="1"/>
        <v/>
      </c>
      <c r="F12" s="23" t="str">
        <f>IF(B12="","",IF(Reisekosten!$K15&lt;&gt;Reisekosten!$H15,"Verpfl.Aufw. "&amp;Reisekosten!D15&amp;" "&amp;TEXT(Reisekosten!$H15,"t. MMM ")&amp;"bis "&amp;TEXT(Reisekosten!$K15,"t. MMM "),"Verpfl.Aufw. "&amp;Reisekosten!D15&amp;" am "&amp;TEXT(Reisekosten!$H15,"t. MMM "))&amp;IF(Reisekosten!$M15="ja","; gek.20% Frühstück","")&amp;IF(Reisekosten!$O15="Ja","; gek.40% Mittag","")&amp;IF(Reisekosten!$P15="Ja","; gek.40% Abend",""))</f>
        <v/>
      </c>
    </row>
    <row r="13" spans="1:6">
      <c r="A13" s="102" t="str">
        <f>IFERROR(IF(B13="","",-Reisekosten!Q16),"")</f>
        <v/>
      </c>
      <c r="B13" s="31" t="str">
        <f t="shared" si="0"/>
        <v/>
      </c>
      <c r="C13" s="32" t="str">
        <f>IF(Reisekosten!H16="","",Reisekosten!$G$1&amp;Reisekosten!$H$1&amp;Reisekosten!$I$1)</f>
        <v/>
      </c>
      <c r="D13" s="33" t="str">
        <f>IF(Reisekosten!K16="","",Reisekosten!K16)</f>
        <v/>
      </c>
      <c r="E13" s="31" t="str">
        <f t="shared" si="1"/>
        <v/>
      </c>
      <c r="F13" s="23" t="str">
        <f>IF(B13="","",IF(Reisekosten!$K16&lt;&gt;Reisekosten!$H16,"Verpfl.Aufw. "&amp;Reisekosten!D16&amp;" "&amp;TEXT(Reisekosten!$H16,"t. MMM ")&amp;"bis "&amp;TEXT(Reisekosten!$K16,"t. MMM "),"Verpfl.Aufw. "&amp;Reisekosten!D16&amp;" am "&amp;TEXT(Reisekosten!$H16,"t. MMM "))&amp;IF(Reisekosten!$M16="ja","; gek.20% Frühstück","")&amp;IF(Reisekosten!$O16="Ja","; gek.40% Mittag","")&amp;IF(Reisekosten!$P16="Ja","; gek.40% Abend",""))</f>
        <v/>
      </c>
    </row>
    <row r="14" spans="1:6">
      <c r="A14" s="102" t="str">
        <f>IFERROR(IF(B14="","",-Reisekosten!Q17),"")</f>
        <v/>
      </c>
      <c r="B14" s="31" t="str">
        <f t="shared" si="0"/>
        <v/>
      </c>
      <c r="C14" s="32" t="str">
        <f>IF(Reisekosten!H17="","",Reisekosten!$G$1&amp;Reisekosten!$H$1&amp;Reisekosten!$I$1)</f>
        <v/>
      </c>
      <c r="D14" s="33" t="str">
        <f>IF(Reisekosten!K17="","",Reisekosten!K17)</f>
        <v/>
      </c>
      <c r="E14" s="31" t="str">
        <f t="shared" si="1"/>
        <v/>
      </c>
      <c r="F14" s="23" t="str">
        <f>IF(B14="","",IF(Reisekosten!$K17&lt;&gt;Reisekosten!$H17,"Verpfl.Aufw. "&amp;Reisekosten!D17&amp;" "&amp;TEXT(Reisekosten!$H17,"t. MMM ")&amp;"bis "&amp;TEXT(Reisekosten!$K17,"t. MMM "),"Verpfl.Aufw. "&amp;Reisekosten!D17&amp;" am "&amp;TEXT(Reisekosten!$H17,"t. MMM "))&amp;IF(Reisekosten!$M17="ja","; gek.20% Frühstück","")&amp;IF(Reisekosten!$O17="Ja","; gek.40% Mittag","")&amp;IF(Reisekosten!$P17="Ja","; gek.40% Abend",""))</f>
        <v/>
      </c>
    </row>
    <row r="15" spans="1:6">
      <c r="A15" s="102" t="str">
        <f>IFERROR(IF(B15="","",-Reisekosten!Q18),"")</f>
        <v/>
      </c>
      <c r="B15" s="31" t="str">
        <f t="shared" si="0"/>
        <v/>
      </c>
      <c r="C15" s="32" t="str">
        <f>IF(Reisekosten!H18="","",Reisekosten!$G$1&amp;Reisekosten!$H$1&amp;Reisekosten!$I$1)</f>
        <v/>
      </c>
      <c r="D15" s="33" t="str">
        <f>IF(Reisekosten!K18="","",Reisekosten!K18)</f>
        <v/>
      </c>
      <c r="E15" s="31" t="str">
        <f t="shared" si="1"/>
        <v/>
      </c>
      <c r="F15" s="23" t="str">
        <f>IF(B15="","",IF(Reisekosten!$K18&lt;&gt;Reisekosten!$H18,"Verpfl.Aufw. "&amp;Reisekosten!D18&amp;" "&amp;TEXT(Reisekosten!$H18,"t. MMM ")&amp;"bis "&amp;TEXT(Reisekosten!$K18,"t. MMM "),"Verpfl.Aufw. "&amp;Reisekosten!D18&amp;" am "&amp;TEXT(Reisekosten!$H18,"t. MMM "))&amp;IF(Reisekosten!$M18="ja","; gek.20% Frühstück","")&amp;IF(Reisekosten!$O18="Ja","; gek.40% Mittag","")&amp;IF(Reisekosten!$P18="Ja","; gek.40% Abend",""))</f>
        <v/>
      </c>
    </row>
    <row r="16" spans="1:6">
      <c r="A16" s="102" t="str">
        <f>IFERROR(IF(B16="","",-Reisekosten!Q19),"")</f>
        <v/>
      </c>
      <c r="B16" s="31" t="str">
        <f t="shared" si="0"/>
        <v/>
      </c>
      <c r="C16" s="32" t="str">
        <f>IF(Reisekosten!H19="","",Reisekosten!$G$1&amp;Reisekosten!$H$1&amp;Reisekosten!$I$1)</f>
        <v/>
      </c>
      <c r="D16" s="33" t="str">
        <f>IF(Reisekosten!K19="","",Reisekosten!K19)</f>
        <v/>
      </c>
      <c r="E16" s="31" t="str">
        <f t="shared" si="1"/>
        <v/>
      </c>
      <c r="F16" s="23" t="str">
        <f>IF(B16="","",IF(Reisekosten!$K19&lt;&gt;Reisekosten!$H19,"Verpfl.Aufw. "&amp;Reisekosten!D19&amp;" "&amp;TEXT(Reisekosten!$H19,"t. MMM ")&amp;"bis "&amp;TEXT(Reisekosten!$K19,"t. MMM "),"Verpfl.Aufw. "&amp;Reisekosten!D19&amp;" am "&amp;TEXT(Reisekosten!$H19,"t. MMM "))&amp;IF(Reisekosten!$M19="ja","; gek.20% Frühstück","")&amp;IF(Reisekosten!$O19="Ja","; gek.40% Mittag","")&amp;IF(Reisekosten!$P19="Ja","; gek.40% Abend",""))</f>
        <v/>
      </c>
    </row>
    <row r="17" spans="1:6">
      <c r="A17" s="102" t="str">
        <f>IFERROR(IF(B17="","",-Reisekosten!Q20),"")</f>
        <v/>
      </c>
      <c r="B17" s="31" t="str">
        <f t="shared" si="0"/>
        <v/>
      </c>
      <c r="C17" s="32" t="str">
        <f>IF(Reisekosten!H20="","",Reisekosten!$G$1&amp;Reisekosten!$H$1&amp;Reisekosten!$I$1)</f>
        <v/>
      </c>
      <c r="D17" s="33" t="str">
        <f>IF(Reisekosten!K20="","",Reisekosten!K20)</f>
        <v/>
      </c>
      <c r="E17" s="31" t="str">
        <f t="shared" si="1"/>
        <v/>
      </c>
      <c r="F17" s="23" t="str">
        <f>IF(B17="","",IF(Reisekosten!$K20&lt;&gt;Reisekosten!$H20,"Verpfl.Aufw. "&amp;Reisekosten!D20&amp;" "&amp;TEXT(Reisekosten!$H20,"t. MMM ")&amp;"bis "&amp;TEXT(Reisekosten!$K20,"t. MMM "),"Verpfl.Aufw. "&amp;Reisekosten!D20&amp;" am "&amp;TEXT(Reisekosten!$H20,"t. MMM "))&amp;IF(Reisekosten!$M20="ja","; gek.20% Frühstück","")&amp;IF(Reisekosten!$O20="Ja","; gek.40% Mittag","")&amp;IF(Reisekosten!$P20="Ja","; gek.40% Abend",""))</f>
        <v/>
      </c>
    </row>
    <row r="18" spans="1:6">
      <c r="A18" s="102" t="str">
        <f>IFERROR(IF(B18="","",-Reisekosten!Q21),"")</f>
        <v/>
      </c>
      <c r="B18" s="31" t="str">
        <f t="shared" si="0"/>
        <v/>
      </c>
      <c r="C18" s="32" t="str">
        <f>IF(Reisekosten!H21="","",Reisekosten!$G$1&amp;Reisekosten!$H$1&amp;Reisekosten!$I$1)</f>
        <v/>
      </c>
      <c r="D18" s="33" t="str">
        <f>IF(Reisekosten!K21="","",Reisekosten!K21)</f>
        <v/>
      </c>
      <c r="E18" s="31" t="str">
        <f t="shared" si="1"/>
        <v/>
      </c>
      <c r="F18" s="23" t="str">
        <f>IF(B18="","",IF(Reisekosten!$K21&lt;&gt;Reisekosten!$H21,"Verpfl.Aufw. "&amp;Reisekosten!D21&amp;" "&amp;TEXT(Reisekosten!$H21,"t. MMM ")&amp;"bis "&amp;TEXT(Reisekosten!$K21,"t. MMM "),"Verpfl.Aufw. "&amp;Reisekosten!D21&amp;" am "&amp;TEXT(Reisekosten!$H21,"t. MMM "))&amp;IF(Reisekosten!$M21="ja","; gek.20% Frühstück","")&amp;IF(Reisekosten!$O21="Ja","; gek.40% Mittag","")&amp;IF(Reisekosten!$P21="Ja","; gek.40% Abend",""))</f>
        <v/>
      </c>
    </row>
    <row r="19" spans="1:6">
      <c r="A19" s="102" t="str">
        <f>IFERROR(IF(B19="","",-Reisekosten!Q22),"")</f>
        <v/>
      </c>
      <c r="B19" s="31" t="str">
        <f t="shared" si="0"/>
        <v/>
      </c>
      <c r="C19" s="32" t="str">
        <f>IF(Reisekosten!H22="","",Reisekosten!$G$1&amp;Reisekosten!$H$1&amp;Reisekosten!$I$1)</f>
        <v/>
      </c>
      <c r="D19" s="33" t="str">
        <f>IF(Reisekosten!K22="","",Reisekosten!K22)</f>
        <v/>
      </c>
      <c r="E19" s="31" t="str">
        <f t="shared" si="1"/>
        <v/>
      </c>
      <c r="F19" s="23" t="str">
        <f>IF(B19="","",IF(Reisekosten!$K22&lt;&gt;Reisekosten!$H22,"Verpfl.Aufw. "&amp;Reisekosten!D22&amp;" "&amp;TEXT(Reisekosten!$H22,"t. MMM ")&amp;"bis "&amp;TEXT(Reisekosten!$K22,"t. MMM "),"Verpfl.Aufw. "&amp;Reisekosten!D22&amp;" am "&amp;TEXT(Reisekosten!$H22,"t. MMM "))&amp;IF(Reisekosten!$M22="ja","; gek.20% Frühstück","")&amp;IF(Reisekosten!$O22="Ja","; gek.40% Mittag","")&amp;IF(Reisekosten!$P22="Ja","; gek.40% Abend",""))</f>
        <v/>
      </c>
    </row>
    <row r="20" spans="1:6">
      <c r="A20" s="102" t="str">
        <f>IFERROR(IF(B20="","",-Reisekosten!Q23),"")</f>
        <v/>
      </c>
      <c r="B20" s="31" t="str">
        <f t="shared" si="0"/>
        <v/>
      </c>
      <c r="C20" s="32" t="str">
        <f>IF(Reisekosten!H23="","",Reisekosten!$G$1&amp;Reisekosten!$H$1&amp;Reisekosten!$I$1)</f>
        <v/>
      </c>
      <c r="D20" s="33" t="str">
        <f>IF(Reisekosten!K23="","",Reisekosten!K23)</f>
        <v/>
      </c>
      <c r="E20" s="31" t="str">
        <f t="shared" si="1"/>
        <v/>
      </c>
      <c r="F20" s="23" t="str">
        <f>IF(B20="","",IF(Reisekosten!$K23&lt;&gt;Reisekosten!$H23,"Verpfl.Aufw. "&amp;Reisekosten!D23&amp;" "&amp;TEXT(Reisekosten!$H23,"t. MMM ")&amp;"bis "&amp;TEXT(Reisekosten!$K23,"t. MMM "),"Verpfl.Aufw. "&amp;Reisekosten!D23&amp;" am "&amp;TEXT(Reisekosten!$H23,"t. MMM "))&amp;IF(Reisekosten!$M23="ja","; gek.20% Frühstück","")&amp;IF(Reisekosten!$O23="Ja","; gek.40% Mittag","")&amp;IF(Reisekosten!$P23="Ja","; gek.40% Abend",""))</f>
        <v/>
      </c>
    </row>
    <row r="21" spans="1:6">
      <c r="A21" s="102" t="str">
        <f>IFERROR(IF(B21="","",-Reisekosten!Q24),"")</f>
        <v/>
      </c>
      <c r="B21" s="31" t="str">
        <f t="shared" si="0"/>
        <v/>
      </c>
      <c r="C21" s="32" t="str">
        <f>IF(Reisekosten!H24="","",Reisekosten!$G$1&amp;Reisekosten!$H$1&amp;Reisekosten!$I$1)</f>
        <v/>
      </c>
      <c r="D21" s="33" t="str">
        <f>IF(Reisekosten!K24="","",Reisekosten!K24)</f>
        <v/>
      </c>
      <c r="E21" s="31" t="str">
        <f t="shared" si="1"/>
        <v/>
      </c>
      <c r="F21" s="23" t="str">
        <f>IF(B21="","",IF(Reisekosten!$K24&lt;&gt;Reisekosten!$H24,"Verpfl.Aufw. "&amp;Reisekosten!D24&amp;" "&amp;TEXT(Reisekosten!$H24,"t. MMM ")&amp;"bis "&amp;TEXT(Reisekosten!$K24,"t. MMM "),"Verpfl.Aufw. "&amp;Reisekosten!D24&amp;" am "&amp;TEXT(Reisekosten!$H24,"t. MMM "))&amp;IF(Reisekosten!$M24="ja","; gek.20% Frühstück","")&amp;IF(Reisekosten!$O24="Ja","; gek.40% Mittag","")&amp;IF(Reisekosten!$P24="Ja","; gek.40% Abend",""))</f>
        <v/>
      </c>
    </row>
    <row r="22" spans="1:6">
      <c r="A22" s="102" t="str">
        <f>IFERROR(IF(B22="","",-Reisekosten!Q25),"")</f>
        <v/>
      </c>
      <c r="B22" s="31" t="str">
        <f t="shared" si="0"/>
        <v/>
      </c>
      <c r="C22" s="32" t="str">
        <f>IF(Reisekosten!H25="","",Reisekosten!$G$1&amp;Reisekosten!$H$1&amp;Reisekosten!$I$1)</f>
        <v/>
      </c>
      <c r="D22" s="33" t="str">
        <f>IF(Reisekosten!K25="","",Reisekosten!K25)</f>
        <v/>
      </c>
      <c r="E22" s="31" t="str">
        <f t="shared" si="1"/>
        <v/>
      </c>
      <c r="F22" s="23" t="str">
        <f>IF(B22="","",IF(Reisekosten!$K25&lt;&gt;Reisekosten!$H25,"Verpfl.Aufw. "&amp;Reisekosten!D25&amp;" "&amp;TEXT(Reisekosten!$H25,"t. MMM ")&amp;"bis "&amp;TEXT(Reisekosten!$K25,"t. MMM "),"Verpfl.Aufw. "&amp;Reisekosten!D25&amp;" am "&amp;TEXT(Reisekosten!$H25,"t. MMM "))&amp;IF(Reisekosten!$M25="ja","; gek.20% Frühstück","")&amp;IF(Reisekosten!$O25="Ja","; gek.40% Mittag","")&amp;IF(Reisekosten!$P25="Ja","; gek.40% Abend",""))</f>
        <v/>
      </c>
    </row>
    <row r="23" spans="1:6">
      <c r="A23" s="102" t="str">
        <f>IFERROR(IF(B23="","",-Reisekosten!Q26),"")</f>
        <v/>
      </c>
      <c r="B23" s="31" t="str">
        <f t="shared" si="0"/>
        <v/>
      </c>
      <c r="C23" s="32" t="str">
        <f>IF(Reisekosten!H26="","",Reisekosten!$G$1&amp;Reisekosten!$H$1&amp;Reisekosten!$I$1)</f>
        <v/>
      </c>
      <c r="D23" s="33" t="str">
        <f>IF(Reisekosten!K26="","",Reisekosten!K26)</f>
        <v/>
      </c>
      <c r="E23" s="31" t="str">
        <f t="shared" si="1"/>
        <v/>
      </c>
      <c r="F23" s="23" t="str">
        <f>IF(B23="","",IF(Reisekosten!$K26&lt;&gt;Reisekosten!$H26,"Verpfl.Aufw. "&amp;Reisekosten!D26&amp;" "&amp;TEXT(Reisekosten!$H26,"t. MMM ")&amp;"bis "&amp;TEXT(Reisekosten!$K26,"t. MMM "),"Verpfl.Aufw. "&amp;Reisekosten!D26&amp;" am "&amp;TEXT(Reisekosten!$H26,"t. MMM "))&amp;IF(Reisekosten!$M26="ja","; gek.20% Frühstück","")&amp;IF(Reisekosten!$O26="Ja","; gek.40% Mittag","")&amp;IF(Reisekosten!$P26="Ja","; gek.40% Abend",""))</f>
        <v/>
      </c>
    </row>
    <row r="24" spans="1:6">
      <c r="A24" s="102" t="str">
        <f>IFERROR(IF(B24="","",-Reisekosten!Q27),"")</f>
        <v/>
      </c>
      <c r="B24" s="31" t="str">
        <f t="shared" si="0"/>
        <v/>
      </c>
      <c r="C24" s="32" t="str">
        <f>IF(Reisekosten!H27="","",Reisekosten!$G$1&amp;Reisekosten!$H$1&amp;Reisekosten!$I$1)</f>
        <v/>
      </c>
      <c r="D24" s="33" t="str">
        <f>IF(Reisekosten!K27="","",Reisekosten!K27)</f>
        <v/>
      </c>
      <c r="E24" s="31" t="str">
        <f t="shared" si="1"/>
        <v/>
      </c>
      <c r="F24" s="23" t="str">
        <f>IF(B24="","",IF(Reisekosten!$K27&lt;&gt;Reisekosten!$H27,"Verpfl.Aufw. "&amp;Reisekosten!D27&amp;" "&amp;TEXT(Reisekosten!$H27,"t. MMM ")&amp;"bis "&amp;TEXT(Reisekosten!$K27,"t. MMM "),"Verpfl.Aufw. "&amp;Reisekosten!D27&amp;" am "&amp;TEXT(Reisekosten!$H27,"t. MMM "))&amp;IF(Reisekosten!$M27="ja","; gek.20% Frühstück","")&amp;IF(Reisekosten!$O27="Ja","; gek.40% Mittag","")&amp;IF(Reisekosten!$P27="Ja","; gek.40% Abend",""))</f>
        <v/>
      </c>
    </row>
    <row r="25" spans="1:6">
      <c r="A25" s="102" t="str">
        <f>IFERROR(IF(B25="","",-Reisekosten!Q28),"")</f>
        <v/>
      </c>
      <c r="B25" s="31" t="str">
        <f t="shared" si="0"/>
        <v/>
      </c>
      <c r="C25" s="32" t="str">
        <f>IF(Reisekosten!H28="","",Reisekosten!$G$1&amp;Reisekosten!$H$1&amp;Reisekosten!$I$1)</f>
        <v/>
      </c>
      <c r="D25" s="33" t="str">
        <f>IF(Reisekosten!K28="","",Reisekosten!K28)</f>
        <v/>
      </c>
      <c r="E25" s="31" t="str">
        <f t="shared" si="1"/>
        <v/>
      </c>
      <c r="F25" s="23" t="str">
        <f>IF(B25="","",IF(Reisekosten!$K28&lt;&gt;Reisekosten!$H28,"Verpfl.Aufw. "&amp;Reisekosten!D28&amp;" "&amp;TEXT(Reisekosten!$H28,"t. MMM ")&amp;"bis "&amp;TEXT(Reisekosten!$K28,"t. MMM "),"Verpfl.Aufw. "&amp;Reisekosten!D28&amp;" am "&amp;TEXT(Reisekosten!$H28,"t. MMM "))&amp;IF(Reisekosten!$M28="ja","; gek.20% Frühstück","")&amp;IF(Reisekosten!$O28="Ja","; gek.40% Mittag","")&amp;IF(Reisekosten!$P28="Ja","; gek.40% Abend",""))</f>
        <v/>
      </c>
    </row>
    <row r="26" spans="1:6">
      <c r="A26" s="102" t="str">
        <f>IFERROR(IF(B26="","",-Reisekosten!Q29),"")</f>
        <v/>
      </c>
      <c r="B26" s="31" t="str">
        <f t="shared" si="0"/>
        <v/>
      </c>
      <c r="C26" s="32" t="str">
        <f>IF(Reisekosten!H29="","",Reisekosten!$G$1&amp;Reisekosten!$H$1&amp;Reisekosten!$I$1)</f>
        <v/>
      </c>
      <c r="D26" s="33" t="str">
        <f>IF(Reisekosten!K29="","",Reisekosten!K29)</f>
        <v/>
      </c>
      <c r="E26" s="31" t="str">
        <f t="shared" si="1"/>
        <v/>
      </c>
      <c r="F26" s="23" t="str">
        <f>IF(B26="","",IF(Reisekosten!$K29&lt;&gt;Reisekosten!$H29,"Verpfl.Aufw. "&amp;Reisekosten!D29&amp;" "&amp;TEXT(Reisekosten!$H29,"t. MMM ")&amp;"bis "&amp;TEXT(Reisekosten!$K29,"t. MMM "),"Verpfl.Aufw. "&amp;Reisekosten!D29&amp;" am "&amp;TEXT(Reisekosten!$H29,"t. MMM "))&amp;IF(Reisekosten!$M29="ja","; gek.20% Frühstück","")&amp;IF(Reisekosten!$O29="Ja","; gek.40% Mittag","")&amp;IF(Reisekosten!$P29="Ja","; gek.40% Abend",""))</f>
        <v/>
      </c>
    </row>
    <row r="27" spans="1:6">
      <c r="A27" s="102" t="str">
        <f>IFERROR(IF(B27="","",-Reisekosten!Q30),"")</f>
        <v/>
      </c>
      <c r="B27" s="31" t="str">
        <f t="shared" si="0"/>
        <v/>
      </c>
      <c r="C27" s="32" t="str">
        <f>IF(Reisekosten!H30="","",Reisekosten!$G$1&amp;Reisekosten!$H$1&amp;Reisekosten!$I$1)</f>
        <v/>
      </c>
      <c r="D27" s="33" t="str">
        <f>IF(Reisekosten!K30="","",Reisekosten!K30)</f>
        <v/>
      </c>
      <c r="E27" s="31" t="str">
        <f t="shared" si="1"/>
        <v/>
      </c>
      <c r="F27" s="23" t="str">
        <f>IF(B27="","",IF(Reisekosten!$K30&lt;&gt;Reisekosten!$H30,"Verpfl.Aufw. "&amp;Reisekosten!D30&amp;" "&amp;TEXT(Reisekosten!$H30,"t. MMM ")&amp;"bis "&amp;TEXT(Reisekosten!$K30,"t. MMM "),"Verpfl.Aufw. "&amp;Reisekosten!D30&amp;" am "&amp;TEXT(Reisekosten!$H30,"t. MMM "))&amp;IF(Reisekosten!$M30="ja","; gek.20% Frühstück","")&amp;IF(Reisekosten!$O30="Ja","; gek.40% Mittag","")&amp;IF(Reisekosten!$P30="Ja","; gek.40% Abend",""))</f>
        <v/>
      </c>
    </row>
    <row r="28" spans="1:6">
      <c r="A28" s="102" t="str">
        <f>IFERROR(IF(B28="","",-Reisekosten!Q31),"")</f>
        <v/>
      </c>
      <c r="B28" s="31" t="str">
        <f t="shared" si="0"/>
        <v/>
      </c>
      <c r="C28" s="32" t="str">
        <f>IF(Reisekosten!H31="","",Reisekosten!$G$1&amp;Reisekosten!$H$1&amp;Reisekosten!$I$1)</f>
        <v/>
      </c>
      <c r="D28" s="33" t="str">
        <f>IF(Reisekosten!K31="","",Reisekosten!K31)</f>
        <v/>
      </c>
      <c r="E28" s="31" t="str">
        <f t="shared" si="1"/>
        <v/>
      </c>
      <c r="F28" s="23" t="str">
        <f>IF(B28="","",IF(Reisekosten!$K31&lt;&gt;Reisekosten!$H31,"Verpfl.Aufw. "&amp;Reisekosten!D31&amp;" "&amp;TEXT(Reisekosten!$H31,"t. MMM ")&amp;"bis "&amp;TEXT(Reisekosten!$K31,"t. MMM "),"Verpfl.Aufw. "&amp;Reisekosten!D31&amp;" am "&amp;TEXT(Reisekosten!$H31,"t. MMM "))&amp;IF(Reisekosten!$M31="ja","; gek.20% Frühstück","")&amp;IF(Reisekosten!$O31="Ja","; gek.40% Mittag","")&amp;IF(Reisekosten!$P31="Ja","; gek.40% Abend",""))</f>
        <v/>
      </c>
    </row>
    <row r="29" spans="1:6">
      <c r="A29" s="102" t="str">
        <f>IFERROR(IF(B29="","",-Reisekosten!Q32),"")</f>
        <v/>
      </c>
      <c r="B29" s="31" t="str">
        <f t="shared" si="0"/>
        <v/>
      </c>
      <c r="C29" s="32" t="str">
        <f>IF(Reisekosten!H32="","",Reisekosten!$G$1&amp;Reisekosten!$H$1&amp;Reisekosten!$I$1)</f>
        <v/>
      </c>
      <c r="D29" s="33" t="str">
        <f>IF(Reisekosten!K32="","",Reisekosten!K32)</f>
        <v/>
      </c>
      <c r="E29" s="31" t="str">
        <f t="shared" si="1"/>
        <v/>
      </c>
      <c r="F29" s="23" t="str">
        <f>IF(B29="","",IF(Reisekosten!$K32&lt;&gt;Reisekosten!$H32,"Verpfl.Aufw. "&amp;Reisekosten!D32&amp;" "&amp;TEXT(Reisekosten!$H32,"t. MMM ")&amp;"bis "&amp;TEXT(Reisekosten!$K32,"t. MMM "),"Verpfl.Aufw. "&amp;Reisekosten!D32&amp;" am "&amp;TEXT(Reisekosten!$H32,"t. MMM "))&amp;IF(Reisekosten!$M32="ja","; gek.20% Frühstück","")&amp;IF(Reisekosten!$O32="Ja","; gek.40% Mittag","")&amp;IF(Reisekosten!$P32="Ja","; gek.40% Abend",""))</f>
        <v/>
      </c>
    </row>
    <row r="30" spans="1:6">
      <c r="A30" s="102" t="str">
        <f>IFERROR(IF(B30="","",-Reisekosten!Q33),"")</f>
        <v/>
      </c>
      <c r="B30" s="31" t="str">
        <f t="shared" si="0"/>
        <v/>
      </c>
      <c r="C30" s="32" t="str">
        <f>IF(Reisekosten!H33="","",Reisekosten!$G$1&amp;Reisekosten!$H$1&amp;Reisekosten!$I$1)</f>
        <v/>
      </c>
      <c r="D30" s="33" t="str">
        <f>IF(Reisekosten!K33="","",Reisekosten!K33)</f>
        <v/>
      </c>
      <c r="E30" s="31" t="str">
        <f t="shared" si="1"/>
        <v/>
      </c>
      <c r="F30" s="23" t="str">
        <f>IF(B30="","",IF(Reisekosten!$K33&lt;&gt;Reisekosten!$H33,"Verpfl.Aufw. "&amp;Reisekosten!D33&amp;" "&amp;TEXT(Reisekosten!$H33,"t. MMM ")&amp;"bis "&amp;TEXT(Reisekosten!$K33,"t. MMM "),"Verpfl.Aufw. "&amp;Reisekosten!D33&amp;" am "&amp;TEXT(Reisekosten!$H33,"t. MMM "))&amp;IF(Reisekosten!$M33="ja","; gek.20% Frühstück","")&amp;IF(Reisekosten!$O33="Ja","; gek.40% Mittag","")&amp;IF(Reisekosten!$P33="Ja","; gek.40% Abend",""))</f>
        <v/>
      </c>
    </row>
    <row r="31" spans="1:6">
      <c r="A31" s="102" t="str">
        <f>IFERROR(IF(B31="","",-Reisekosten!Q34),"")</f>
        <v/>
      </c>
      <c r="B31" s="31" t="str">
        <f t="shared" si="0"/>
        <v/>
      </c>
      <c r="C31" s="32" t="str">
        <f>IF(Reisekosten!H34="","",Reisekosten!$G$1&amp;Reisekosten!$H$1&amp;Reisekosten!$I$1)</f>
        <v/>
      </c>
      <c r="D31" s="33" t="str">
        <f>IF(Reisekosten!K34="","",Reisekosten!K34)</f>
        <v/>
      </c>
      <c r="E31" s="31" t="str">
        <f t="shared" si="1"/>
        <v/>
      </c>
      <c r="F31" s="23" t="str">
        <f>IF(B31="","",IF(Reisekosten!$K34&lt;&gt;Reisekosten!$H34,"Verpfl.Aufw. "&amp;Reisekosten!D34&amp;" "&amp;TEXT(Reisekosten!$H34,"t. MMM ")&amp;"bis "&amp;TEXT(Reisekosten!$K34,"t. MMM "),"Verpfl.Aufw. "&amp;Reisekosten!D34&amp;" am "&amp;TEXT(Reisekosten!$H34,"t. MMM "))&amp;IF(Reisekosten!$M34="ja","; gek.20% Frühstück","")&amp;IF(Reisekosten!$O34="Ja","; gek.40% Mittag","")&amp;IF(Reisekosten!$P34="Ja","; gek.40% Abend",""))</f>
        <v/>
      </c>
    </row>
    <row r="32" spans="1:6">
      <c r="A32" s="102" t="str">
        <f>IFERROR(IF(B32="","",-Reisekosten!Q35),"")</f>
        <v/>
      </c>
      <c r="B32" s="31" t="str">
        <f t="shared" si="0"/>
        <v/>
      </c>
      <c r="C32" s="32" t="str">
        <f>IF(Reisekosten!H35="","",Reisekosten!$G$1&amp;Reisekosten!$H$1&amp;Reisekosten!$I$1)</f>
        <v/>
      </c>
      <c r="D32" s="33" t="str">
        <f>IF(Reisekosten!K35="","",Reisekosten!K35)</f>
        <v/>
      </c>
      <c r="E32" s="31" t="str">
        <f t="shared" si="1"/>
        <v/>
      </c>
      <c r="F32" s="23" t="str">
        <f>IF(B32="","",IF(Reisekosten!$K35&lt;&gt;Reisekosten!$H35,"Verpfl.Aufw. "&amp;Reisekosten!D35&amp;" "&amp;TEXT(Reisekosten!$H35,"t. MMM ")&amp;"bis "&amp;TEXT(Reisekosten!$K35,"t. MMM "),"Verpfl.Aufw. "&amp;Reisekosten!D35&amp;" am "&amp;TEXT(Reisekosten!$H35,"t. MMM "))&amp;IF(Reisekosten!$M35="ja","; gek.20% Frühstück","")&amp;IF(Reisekosten!$O35="Ja","; gek.40% Mittag","")&amp;IF(Reisekosten!$P35="Ja","; gek.40% Abend",""))</f>
        <v/>
      </c>
    </row>
    <row r="33" spans="1:6">
      <c r="A33" s="102" t="str">
        <f>IFERROR(IF(B33="","",-Reisekosten!Q36),"")</f>
        <v/>
      </c>
      <c r="B33" s="31" t="str">
        <f t="shared" si="0"/>
        <v/>
      </c>
      <c r="C33" s="32" t="str">
        <f>IF(Reisekosten!H36="","",Reisekosten!$G$1&amp;Reisekosten!$H$1&amp;Reisekosten!$I$1)</f>
        <v/>
      </c>
      <c r="D33" s="33" t="str">
        <f>IF(Reisekosten!K36="","",Reisekosten!K36)</f>
        <v/>
      </c>
      <c r="E33" s="31" t="str">
        <f t="shared" si="1"/>
        <v/>
      </c>
      <c r="F33" s="23" t="str">
        <f>IF(B33="","",IF(Reisekosten!$K36&lt;&gt;Reisekosten!$H36,"Verpfl.Aufw. "&amp;Reisekosten!D36&amp;" "&amp;TEXT(Reisekosten!$H36,"t. MMM ")&amp;"bis "&amp;TEXT(Reisekosten!$K36,"t. MMM "),"Verpfl.Aufw. "&amp;Reisekosten!D36&amp;" am "&amp;TEXT(Reisekosten!$H36,"t. MMM "))&amp;IF(Reisekosten!$M36="ja","; gek.20% Frühstück","")&amp;IF(Reisekosten!$O36="Ja","; gek.40% Mittag","")&amp;IF(Reisekosten!$P36="Ja","; gek.40% Abend",""))</f>
        <v/>
      </c>
    </row>
    <row r="34" spans="1:6">
      <c r="A34" s="102" t="str">
        <f>IFERROR(IF(B34="","",-Reisekosten!Q37),"")</f>
        <v/>
      </c>
      <c r="B34" s="31" t="str">
        <f t="shared" si="0"/>
        <v/>
      </c>
      <c r="C34" s="32" t="str">
        <f>IF(Reisekosten!H37="","",Reisekosten!$G$1&amp;Reisekosten!$H$1&amp;Reisekosten!$I$1)</f>
        <v/>
      </c>
      <c r="D34" s="33" t="str">
        <f>IF(Reisekosten!K37="","",Reisekosten!K37)</f>
        <v/>
      </c>
      <c r="E34" s="31" t="str">
        <f t="shared" si="1"/>
        <v/>
      </c>
      <c r="F34" s="23" t="str">
        <f>IF(B34="","",IF(Reisekosten!$K37&lt;&gt;Reisekosten!$H37,"Verpfl.Aufw. "&amp;Reisekosten!D37&amp;" "&amp;TEXT(Reisekosten!$H37,"t. MMM ")&amp;"bis "&amp;TEXT(Reisekosten!$K37,"t. MMM "),"Verpfl.Aufw. "&amp;Reisekosten!D37&amp;" am "&amp;TEXT(Reisekosten!$H37,"t. MMM "))&amp;IF(Reisekosten!$M37="ja","; gek.20% Frühstück","")&amp;IF(Reisekosten!$O37="Ja","; gek.40% Mittag","")&amp;IF(Reisekosten!$P37="Ja","; gek.40% Abend",""))</f>
        <v/>
      </c>
    </row>
    <row r="35" spans="1:6">
      <c r="A35" s="102" t="str">
        <f>IFERROR(IF(B35="","",-Reisekosten!Q38),"")</f>
        <v/>
      </c>
      <c r="B35" s="31" t="str">
        <f t="shared" si="0"/>
        <v/>
      </c>
      <c r="C35" s="32" t="str">
        <f>IF(Reisekosten!H38="","",Reisekosten!$G$1&amp;Reisekosten!$H$1&amp;Reisekosten!$I$1)</f>
        <v/>
      </c>
      <c r="D35" s="33" t="str">
        <f>IF(Reisekosten!K38="","",Reisekosten!K38)</f>
        <v/>
      </c>
      <c r="E35" s="31" t="str">
        <f t="shared" si="1"/>
        <v/>
      </c>
      <c r="F35" s="23" t="str">
        <f>IF(B35="","",IF(Reisekosten!$K38&lt;&gt;Reisekosten!$H38,"Verpfl.Aufw. "&amp;Reisekosten!D38&amp;" "&amp;TEXT(Reisekosten!$H38,"t. MMM ")&amp;"bis "&amp;TEXT(Reisekosten!$K38,"t. MMM "),"Verpfl.Aufw. "&amp;Reisekosten!D38&amp;" am "&amp;TEXT(Reisekosten!$H38,"t. MMM "))&amp;IF(Reisekosten!$M38="ja","; gek.20% Frühstück","")&amp;IF(Reisekosten!$O38="Ja","; gek.40% Mittag","")&amp;IF(Reisekosten!$P38="Ja","; gek.40% Abend",""))</f>
        <v/>
      </c>
    </row>
    <row r="36" spans="1:6">
      <c r="A36" s="102" t="str">
        <f>IFERROR(IF(B36="","",-Reisekosten!Q39),"")</f>
        <v/>
      </c>
      <c r="B36" s="31" t="str">
        <f t="shared" si="0"/>
        <v/>
      </c>
      <c r="C36" s="32" t="str">
        <f>IF(Reisekosten!H39="","",Reisekosten!$G$1&amp;Reisekosten!$H$1&amp;Reisekosten!$I$1)</f>
        <v/>
      </c>
      <c r="D36" s="33" t="str">
        <f>IF(Reisekosten!K39="","",Reisekosten!K39)</f>
        <v/>
      </c>
      <c r="E36" s="31" t="str">
        <f t="shared" si="1"/>
        <v/>
      </c>
      <c r="F36" s="23" t="str">
        <f>IF(B36="","",IF(Reisekosten!$K39&lt;&gt;Reisekosten!$H39,"Verpfl.Aufw. "&amp;Reisekosten!D39&amp;" "&amp;TEXT(Reisekosten!$H39,"t. MMM ")&amp;"bis "&amp;TEXT(Reisekosten!$K39,"t. MMM "),"Verpfl.Aufw. "&amp;Reisekosten!D39&amp;" am "&amp;TEXT(Reisekosten!$H39,"t. MMM "))&amp;IF(Reisekosten!$M39="ja","; gek.20% Frühstück","")&amp;IF(Reisekosten!$O39="Ja","; gek.40% Mittag","")&amp;IF(Reisekosten!$P39="Ja","; gek.40% Abend",""))</f>
        <v/>
      </c>
    </row>
    <row r="37" spans="1:6">
      <c r="A37" s="102" t="str">
        <f>IFERROR(IF(B37="","",-Reisekosten!Q40),"")</f>
        <v/>
      </c>
      <c r="B37" s="31" t="str">
        <f t="shared" si="0"/>
        <v/>
      </c>
      <c r="C37" s="32" t="str">
        <f>IF(Reisekosten!H40="","",Reisekosten!$G$1&amp;Reisekosten!$H$1&amp;Reisekosten!$I$1)</f>
        <v/>
      </c>
      <c r="D37" s="33" t="str">
        <f>IF(Reisekosten!K40="","",Reisekosten!K40)</f>
        <v/>
      </c>
      <c r="E37" s="31" t="str">
        <f t="shared" si="1"/>
        <v/>
      </c>
      <c r="F37" s="23" t="str">
        <f>IF(B37="","",IF(Reisekosten!$K40&lt;&gt;Reisekosten!$H40,"Verpfl.Aufw. "&amp;Reisekosten!D40&amp;" "&amp;TEXT(Reisekosten!$H40,"t. MMM ")&amp;"bis "&amp;TEXT(Reisekosten!$K40,"t. MMM "),"Verpfl.Aufw. "&amp;Reisekosten!D40&amp;" am "&amp;TEXT(Reisekosten!$H40,"t. MMM "))&amp;IF(Reisekosten!$M40="ja","; gek.20% Frühstück","")&amp;IF(Reisekosten!$O40="Ja","; gek.40% Mittag","")&amp;IF(Reisekosten!$P40="Ja","; gek.40% Abend",""))</f>
        <v/>
      </c>
    </row>
    <row r="38" spans="1:6">
      <c r="A38" s="102" t="str">
        <f>IFERROR(IF(B38="","",-Reisekosten!Q41),"")</f>
        <v/>
      </c>
      <c r="B38" s="31" t="str">
        <f t="shared" si="0"/>
        <v/>
      </c>
      <c r="C38" s="32" t="str">
        <f>IF(Reisekosten!H41="","",Reisekosten!$G$1&amp;Reisekosten!$H$1&amp;Reisekosten!$I$1)</f>
        <v/>
      </c>
      <c r="D38" s="33" t="str">
        <f>IF(Reisekosten!K41="","",Reisekosten!K41)</f>
        <v/>
      </c>
      <c r="E38" s="31" t="str">
        <f t="shared" si="1"/>
        <v/>
      </c>
      <c r="F38" s="23" t="str">
        <f>IF(B38="","",IF(Reisekosten!$K41&lt;&gt;Reisekosten!$H41,"Verpfl.Aufw. "&amp;Reisekosten!D41&amp;" "&amp;TEXT(Reisekosten!$H41,"t. MMM ")&amp;"bis "&amp;TEXT(Reisekosten!$K41,"t. MMM "),"Verpfl.Aufw. "&amp;Reisekosten!D41&amp;" am "&amp;TEXT(Reisekosten!$H41,"t. MMM "))&amp;IF(Reisekosten!$M41="ja","; gek.20% Frühstück","")&amp;IF(Reisekosten!$O41="Ja","; gek.40% Mittag","")&amp;IF(Reisekosten!$P41="Ja","; gek.40% Abend",""))</f>
        <v/>
      </c>
    </row>
    <row r="39" spans="1:6">
      <c r="A39" s="102" t="str">
        <f>IFERROR(IF(B39="","",-Reisekosten!Q42),"")</f>
        <v/>
      </c>
      <c r="B39" s="31" t="str">
        <f t="shared" si="0"/>
        <v/>
      </c>
      <c r="C39" s="32" t="str">
        <f>IF(Reisekosten!H42="","",Reisekosten!$G$1&amp;Reisekosten!$H$1&amp;Reisekosten!$I$1)</f>
        <v/>
      </c>
      <c r="D39" s="33" t="str">
        <f>IF(Reisekosten!K42="","",Reisekosten!K42)</f>
        <v/>
      </c>
      <c r="E39" s="31" t="str">
        <f t="shared" si="1"/>
        <v/>
      </c>
      <c r="F39" s="23" t="str">
        <f>IF(B39="","",IF(Reisekosten!$K42&lt;&gt;Reisekosten!$H42,"Verpfl.Aufw. "&amp;Reisekosten!D42&amp;" "&amp;TEXT(Reisekosten!$H42,"t. MMM ")&amp;"bis "&amp;TEXT(Reisekosten!$K42,"t. MMM "),"Verpfl.Aufw. "&amp;Reisekosten!D42&amp;" am "&amp;TEXT(Reisekosten!$H42,"t. MMM "))&amp;IF(Reisekosten!$M42="ja","; gek.20% Frühstück","")&amp;IF(Reisekosten!$O42="Ja","; gek.40% Mittag","")&amp;IF(Reisekosten!$P42="Ja","; gek.40% Abend",""))</f>
        <v/>
      </c>
    </row>
    <row r="40" spans="1:6">
      <c r="A40" s="102" t="str">
        <f>IFERROR(IF(B40="","",-Reisekosten!Q43),"")</f>
        <v/>
      </c>
      <c r="B40" s="31" t="str">
        <f t="shared" si="0"/>
        <v/>
      </c>
      <c r="C40" s="32" t="str">
        <f>IF(Reisekosten!H43="","",Reisekosten!$G$1&amp;Reisekosten!$H$1&amp;Reisekosten!$I$1)</f>
        <v/>
      </c>
      <c r="D40" s="33" t="str">
        <f>IF(Reisekosten!K43="","",Reisekosten!K43)</f>
        <v/>
      </c>
      <c r="E40" s="31" t="str">
        <f t="shared" si="1"/>
        <v/>
      </c>
      <c r="F40" s="23" t="str">
        <f>IF(B40="","",IF(Reisekosten!$K43&lt;&gt;Reisekosten!$H43,"Verpfl.Aufw. "&amp;Reisekosten!D43&amp;" "&amp;TEXT(Reisekosten!$H43,"t. MMM ")&amp;"bis "&amp;TEXT(Reisekosten!$K43,"t. MMM "),"Verpfl.Aufw. "&amp;Reisekosten!D43&amp;" am "&amp;TEXT(Reisekosten!$H43,"t. MMM "))&amp;IF(Reisekosten!$M43="ja","; gek.20% Frühstück","")&amp;IF(Reisekosten!$O43="Ja","; gek.40% Mittag","")&amp;IF(Reisekosten!$P43="Ja","; gek.40% Abend",""))</f>
        <v/>
      </c>
    </row>
    <row r="41" spans="1:6">
      <c r="A41" s="102" t="str">
        <f>IFERROR(IF(B41="","",-Reisekosten!Q44),"")</f>
        <v/>
      </c>
      <c r="B41" s="31" t="str">
        <f t="shared" si="0"/>
        <v/>
      </c>
      <c r="C41" s="32" t="str">
        <f>IF(Reisekosten!H44="","",Reisekosten!$G$1&amp;Reisekosten!$H$1&amp;Reisekosten!$I$1)</f>
        <v/>
      </c>
      <c r="D41" s="33" t="str">
        <f>IF(Reisekosten!K44="","",Reisekosten!K44)</f>
        <v/>
      </c>
      <c r="E41" s="31" t="str">
        <f t="shared" si="1"/>
        <v/>
      </c>
      <c r="F41" s="23" t="str">
        <f>IF(B41="","",IF(Reisekosten!$K44&lt;&gt;Reisekosten!$H44,"Verpfl.Aufw. "&amp;Reisekosten!D44&amp;" "&amp;TEXT(Reisekosten!$H44,"t. MMM ")&amp;"bis "&amp;TEXT(Reisekosten!$K44,"t. MMM "),"Verpfl.Aufw. "&amp;Reisekosten!D44&amp;" am "&amp;TEXT(Reisekosten!$H44,"t. MMM "))&amp;IF(Reisekosten!$M44="ja","; gek.20% Frühstück","")&amp;IF(Reisekosten!$O44="Ja","; gek.40% Mittag","")&amp;IF(Reisekosten!$P44="Ja","; gek.40% Abend",""))</f>
        <v/>
      </c>
    </row>
    <row r="42" spans="1:6">
      <c r="A42" s="102" t="str">
        <f>IFERROR(IF(B42="","",-Reisekosten!Q45),"")</f>
        <v/>
      </c>
      <c r="B42" s="31" t="str">
        <f t="shared" si="0"/>
        <v/>
      </c>
      <c r="C42" s="32" t="str">
        <f>IF(Reisekosten!H45="","",Reisekosten!$G$1&amp;Reisekosten!$H$1&amp;Reisekosten!$I$1)</f>
        <v/>
      </c>
      <c r="D42" s="33" t="str">
        <f>IF(Reisekosten!K45="","",Reisekosten!K45)</f>
        <v/>
      </c>
      <c r="E42" s="31" t="str">
        <f t="shared" si="1"/>
        <v/>
      </c>
      <c r="F42" s="23" t="str">
        <f>IF(B42="","",IF(Reisekosten!$K45&lt;&gt;Reisekosten!$H45,"Verpfl.Aufw. "&amp;Reisekosten!D45&amp;" "&amp;TEXT(Reisekosten!$H45,"t. MMM ")&amp;"bis "&amp;TEXT(Reisekosten!$K45,"t. MMM "),"Verpfl.Aufw. "&amp;Reisekosten!D45&amp;" am "&amp;TEXT(Reisekosten!$H45,"t. MMM "))&amp;IF(Reisekosten!$M45="ja","; gek.20% Frühstück","")&amp;IF(Reisekosten!$O45="Ja","; gek.40% Mittag","")&amp;IF(Reisekosten!$P45="Ja","; gek.40% Abend",""))</f>
        <v/>
      </c>
    </row>
    <row r="43" spans="1:6">
      <c r="A43" s="102" t="str">
        <f>IFERROR(IF(B43="","",-Reisekosten!Q46),"")</f>
        <v/>
      </c>
      <c r="B43" s="31" t="str">
        <f t="shared" si="0"/>
        <v/>
      </c>
      <c r="C43" s="32" t="str">
        <f>IF(Reisekosten!H46="","",Reisekosten!$G$1&amp;Reisekosten!$H$1&amp;Reisekosten!$I$1)</f>
        <v/>
      </c>
      <c r="D43" s="33" t="str">
        <f>IF(Reisekosten!K46="","",Reisekosten!K46)</f>
        <v/>
      </c>
      <c r="E43" s="31" t="str">
        <f t="shared" si="1"/>
        <v/>
      </c>
      <c r="F43" s="23" t="str">
        <f>IF(B43="","",IF(Reisekosten!$K46&lt;&gt;Reisekosten!$H46,"Verpfl.Aufw. "&amp;Reisekosten!D46&amp;" "&amp;TEXT(Reisekosten!$H46,"t. MMM ")&amp;"bis "&amp;TEXT(Reisekosten!$K46,"t. MMM "),"Verpfl.Aufw. "&amp;Reisekosten!D46&amp;" am "&amp;TEXT(Reisekosten!$H46,"t. MMM "))&amp;IF(Reisekosten!$M46="ja","; gek.20% Frühstück","")&amp;IF(Reisekosten!$O46="Ja","; gek.40% Mittag","")&amp;IF(Reisekosten!$P46="Ja","; gek.40% Abend",""))</f>
        <v/>
      </c>
    </row>
    <row r="44" spans="1:6">
      <c r="A44" s="102" t="str">
        <f>IFERROR(IF(B44="","",-Reisekosten!Q47),"")</f>
        <v/>
      </c>
      <c r="B44" s="31" t="str">
        <f t="shared" si="0"/>
        <v/>
      </c>
      <c r="C44" s="32" t="str">
        <f>IF(Reisekosten!H47="","",Reisekosten!$G$1&amp;Reisekosten!$H$1&amp;Reisekosten!$I$1)</f>
        <v/>
      </c>
      <c r="D44" s="33" t="str">
        <f>IF(Reisekosten!K47="","",Reisekosten!K47)</f>
        <v/>
      </c>
      <c r="E44" s="31" t="str">
        <f t="shared" si="1"/>
        <v/>
      </c>
      <c r="F44" s="23" t="str">
        <f>IF(B44="","",IF(Reisekosten!$K47&lt;&gt;Reisekosten!$H47,"Verpfl.Aufw. "&amp;Reisekosten!D47&amp;" "&amp;TEXT(Reisekosten!$H47,"t. MMM ")&amp;"bis "&amp;TEXT(Reisekosten!$K47,"t. MMM "),"Verpfl.Aufw. "&amp;Reisekosten!D47&amp;" am "&amp;TEXT(Reisekosten!$H47,"t. MMM "))&amp;IF(Reisekosten!$M47="ja","; gek.20% Frühstück","")&amp;IF(Reisekosten!$O47="Ja","; gek.40% Mittag","")&amp;IF(Reisekosten!$P47="Ja","; gek.40% Abend",""))</f>
        <v/>
      </c>
    </row>
    <row r="45" spans="1:6">
      <c r="A45" s="102" t="str">
        <f>IFERROR(IF(B45="","",-Reisekosten!Q48),"")</f>
        <v/>
      </c>
      <c r="B45" s="31" t="str">
        <f t="shared" si="0"/>
        <v/>
      </c>
      <c r="C45" s="32" t="str">
        <f>IF(Reisekosten!H48="","",Reisekosten!$G$1&amp;Reisekosten!$H$1&amp;Reisekosten!$I$1)</f>
        <v/>
      </c>
      <c r="D45" s="33" t="str">
        <f>IF(Reisekosten!K48="","",Reisekosten!K48)</f>
        <v/>
      </c>
      <c r="E45" s="31" t="str">
        <f t="shared" si="1"/>
        <v/>
      </c>
      <c r="F45" s="23" t="str">
        <f>IF(B45="","",IF(Reisekosten!$K48&lt;&gt;Reisekosten!$H48,"Verpfl.Aufw. "&amp;Reisekosten!D48&amp;" "&amp;TEXT(Reisekosten!$H48,"t. MMM ")&amp;"bis "&amp;TEXT(Reisekosten!$K48,"t. MMM "),"Verpfl.Aufw. "&amp;Reisekosten!D48&amp;" am "&amp;TEXT(Reisekosten!$H48,"t. MMM "))&amp;IF(Reisekosten!$M48="ja","; gek.20% Frühstück","")&amp;IF(Reisekosten!$O48="Ja","; gek.40% Mittag","")&amp;IF(Reisekosten!$P48="Ja","; gek.40% Abend",""))</f>
        <v/>
      </c>
    </row>
    <row r="46" spans="1:6">
      <c r="A46" s="102" t="str">
        <f>IFERROR(IF(B46="","",-Reisekosten!Q49),"")</f>
        <v/>
      </c>
      <c r="B46" s="31" t="str">
        <f t="shared" si="0"/>
        <v/>
      </c>
      <c r="C46" s="32" t="str">
        <f>IF(Reisekosten!H49="","",Reisekosten!$G$1&amp;Reisekosten!$H$1&amp;Reisekosten!$I$1)</f>
        <v/>
      </c>
      <c r="D46" s="33" t="str">
        <f>IF(Reisekosten!K49="","",Reisekosten!K49)</f>
        <v/>
      </c>
      <c r="E46" s="31" t="str">
        <f t="shared" si="1"/>
        <v/>
      </c>
      <c r="F46" s="23" t="str">
        <f>IF(B46="","",IF(Reisekosten!$K49&lt;&gt;Reisekosten!$H49,"Verpfl.Aufw. "&amp;Reisekosten!D49&amp;" "&amp;TEXT(Reisekosten!$H49,"t. MMM ")&amp;"bis "&amp;TEXT(Reisekosten!$K49,"t. MMM "),"Verpfl.Aufw. "&amp;Reisekosten!D49&amp;" am "&amp;TEXT(Reisekosten!$H49,"t. MMM "))&amp;IF(Reisekosten!$M49="ja","; gek.20% Frühstück","")&amp;IF(Reisekosten!$O49="Ja","; gek.40% Mittag","")&amp;IF(Reisekosten!$P49="Ja","; gek.40% Abend",""))</f>
        <v/>
      </c>
    </row>
    <row r="47" spans="1:6">
      <c r="A47" s="102" t="str">
        <f>IFERROR(IF(B47="","",-Reisekosten!Q50),"")</f>
        <v/>
      </c>
      <c r="B47" s="31" t="str">
        <f t="shared" si="0"/>
        <v/>
      </c>
      <c r="C47" s="32" t="str">
        <f>IF(Reisekosten!H50="","",Reisekosten!$G$1&amp;Reisekosten!$H$1&amp;Reisekosten!$I$1)</f>
        <v/>
      </c>
      <c r="D47" s="33" t="str">
        <f>IF(Reisekosten!K50="","",Reisekosten!K50)</f>
        <v/>
      </c>
      <c r="E47" s="31" t="str">
        <f t="shared" si="1"/>
        <v/>
      </c>
      <c r="F47" s="23" t="str">
        <f>IF(B47="","",IF(Reisekosten!$K50&lt;&gt;Reisekosten!$H50,"Verpfl.Aufw. "&amp;Reisekosten!D50&amp;" "&amp;TEXT(Reisekosten!$H50,"t. MMM ")&amp;"bis "&amp;TEXT(Reisekosten!$K50,"t. MMM "),"Verpfl.Aufw. "&amp;Reisekosten!D50&amp;" am "&amp;TEXT(Reisekosten!$H50,"t. MMM "))&amp;IF(Reisekosten!$M50="ja","; gek.20% Frühstück","")&amp;IF(Reisekosten!$O50="Ja","; gek.40% Mittag","")&amp;IF(Reisekosten!$P50="Ja","; gek.40% Abend",""))</f>
        <v/>
      </c>
    </row>
    <row r="48" spans="1:6">
      <c r="A48" s="102" t="str">
        <f>IFERROR(IF(B48="","",-Reisekosten!Q51),"")</f>
        <v/>
      </c>
      <c r="B48" s="31" t="str">
        <f t="shared" si="0"/>
        <v/>
      </c>
      <c r="C48" s="32" t="str">
        <f>IF(Reisekosten!H51="","",Reisekosten!$G$1&amp;Reisekosten!$H$1&amp;Reisekosten!$I$1)</f>
        <v/>
      </c>
      <c r="D48" s="33" t="str">
        <f>IF(Reisekosten!K51="","",Reisekosten!K51)</f>
        <v/>
      </c>
      <c r="E48" s="31" t="str">
        <f t="shared" si="1"/>
        <v/>
      </c>
      <c r="F48" s="23" t="str">
        <f>IF(B48="","",IF(Reisekosten!$K51&lt;&gt;Reisekosten!$H51,"Verpfl.Aufw. "&amp;Reisekosten!D51&amp;" "&amp;TEXT(Reisekosten!$H51,"t. MMM ")&amp;"bis "&amp;TEXT(Reisekosten!$K51,"t. MMM "),"Verpfl.Aufw. "&amp;Reisekosten!D51&amp;" am "&amp;TEXT(Reisekosten!$H51,"t. MMM "))&amp;IF(Reisekosten!$M51="ja","; gek.20% Frühstück","")&amp;IF(Reisekosten!$O51="Ja","; gek.40% Mittag","")&amp;IF(Reisekosten!$P51="Ja","; gek.40% Abend",""))</f>
        <v/>
      </c>
    </row>
    <row r="49" spans="1:6">
      <c r="A49" s="102" t="str">
        <f>IFERROR(IF(B49="","",-Reisekosten!Q52),"")</f>
        <v/>
      </c>
      <c r="B49" s="31" t="str">
        <f t="shared" si="0"/>
        <v/>
      </c>
      <c r="C49" s="32" t="str">
        <f>IF(Reisekosten!H52="","",Reisekosten!$G$1&amp;Reisekosten!$H$1&amp;Reisekosten!$I$1)</f>
        <v/>
      </c>
      <c r="D49" s="33" t="str">
        <f>IF(Reisekosten!K52="","",Reisekosten!K52)</f>
        <v/>
      </c>
      <c r="E49" s="31" t="str">
        <f t="shared" si="1"/>
        <v/>
      </c>
      <c r="F49" s="23" t="str">
        <f>IF(B49="","",IF(Reisekosten!$K52&lt;&gt;Reisekosten!$H52,"Verpfl.Aufw. "&amp;Reisekosten!D52&amp;" "&amp;TEXT(Reisekosten!$H52,"t. MMM ")&amp;"bis "&amp;TEXT(Reisekosten!$K52,"t. MMM "),"Verpfl.Aufw. "&amp;Reisekosten!D52&amp;" am "&amp;TEXT(Reisekosten!$H52,"t. MMM "))&amp;IF(Reisekosten!$M52="ja","; gek.20% Frühstück","")&amp;IF(Reisekosten!$O52="Ja","; gek.40% Mittag","")&amp;IF(Reisekosten!$P52="Ja","; gek.40% Abend",""))</f>
        <v/>
      </c>
    </row>
    <row r="50" spans="1:6">
      <c r="A50" s="102" t="str">
        <f>IFERROR(IF(B50="","",-Reisekosten!Q53),"")</f>
        <v/>
      </c>
      <c r="B50" s="31" t="str">
        <f t="shared" si="0"/>
        <v/>
      </c>
      <c r="C50" s="32" t="str">
        <f>IF(Reisekosten!H53="","",Reisekosten!$G$1&amp;Reisekosten!$H$1&amp;Reisekosten!$I$1)</f>
        <v/>
      </c>
      <c r="D50" s="33" t="str">
        <f>IF(Reisekosten!K53="","",Reisekosten!K53)</f>
        <v/>
      </c>
      <c r="E50" s="31" t="str">
        <f t="shared" si="1"/>
        <v/>
      </c>
      <c r="F50" s="23" t="str">
        <f>IF(B50="","",IF(Reisekosten!$K53&lt;&gt;Reisekosten!$H53,"Verpfl.Aufw. "&amp;Reisekosten!D53&amp;" "&amp;TEXT(Reisekosten!$H53,"t. MMM ")&amp;"bis "&amp;TEXT(Reisekosten!$K53,"t. MMM "),"Verpfl.Aufw. "&amp;Reisekosten!D53&amp;" am "&amp;TEXT(Reisekosten!$H53,"t. MMM "))&amp;IF(Reisekosten!$M53="ja","; gek.20% Frühstück","")&amp;IF(Reisekosten!$O53="Ja","; gek.40% Mittag","")&amp;IF(Reisekosten!$P53="Ja","; gek.40% Abend",""))</f>
        <v/>
      </c>
    </row>
    <row r="51" spans="1:6">
      <c r="A51" s="102" t="str">
        <f>IFERROR(IF(B51="","",-Reisekosten!Q54),"")</f>
        <v/>
      </c>
      <c r="B51" s="31" t="str">
        <f t="shared" si="0"/>
        <v/>
      </c>
      <c r="C51" s="32" t="str">
        <f>IF(Reisekosten!H54="","",Reisekosten!$G$1&amp;Reisekosten!$H$1&amp;Reisekosten!$I$1)</f>
        <v/>
      </c>
      <c r="D51" s="33" t="str">
        <f>IF(Reisekosten!K54="","",Reisekosten!K54)</f>
        <v/>
      </c>
      <c r="E51" s="31" t="str">
        <f t="shared" si="1"/>
        <v/>
      </c>
      <c r="F51" s="23" t="str">
        <f>IF(B51="","",IF(Reisekosten!$K54&lt;&gt;Reisekosten!$H54,"Verpfl.Aufw. "&amp;Reisekosten!D54&amp;" "&amp;TEXT(Reisekosten!$H54,"t. MMM ")&amp;"bis "&amp;TEXT(Reisekosten!$K54,"t. MMM "),"Verpfl.Aufw. "&amp;Reisekosten!D54&amp;" am "&amp;TEXT(Reisekosten!$H54,"t. MMM "))&amp;IF(Reisekosten!$M54="ja","; gek.20% Frühstück","")&amp;IF(Reisekosten!$O54="Ja","; gek.40% Mittag","")&amp;IF(Reisekosten!$P54="Ja","; gek.40% Abend",""))</f>
        <v/>
      </c>
    </row>
    <row r="52" spans="1:6">
      <c r="A52" s="102" t="str">
        <f>IFERROR(IF(B52="","",-Reisekosten!Q55),"")</f>
        <v/>
      </c>
      <c r="B52" s="31" t="str">
        <f t="shared" si="0"/>
        <v/>
      </c>
      <c r="C52" s="32" t="str">
        <f>IF(Reisekosten!H55="","",Reisekosten!$G$1&amp;Reisekosten!$H$1&amp;Reisekosten!$I$1)</f>
        <v/>
      </c>
      <c r="D52" s="33" t="str">
        <f>IF(Reisekosten!K55="","",Reisekosten!K55)</f>
        <v/>
      </c>
      <c r="E52" s="31" t="str">
        <f t="shared" si="1"/>
        <v/>
      </c>
      <c r="F52" s="23" t="str">
        <f>IF(B52="","",IF(Reisekosten!$K55&lt;&gt;Reisekosten!$H55,"Verpfl.Aufw. "&amp;Reisekosten!D55&amp;" "&amp;TEXT(Reisekosten!$H55,"t. MMM ")&amp;"bis "&amp;TEXT(Reisekosten!$K55,"t. MMM "),"Verpfl.Aufw. "&amp;Reisekosten!D55&amp;" am "&amp;TEXT(Reisekosten!$H55,"t. MMM "))&amp;IF(Reisekosten!$M55="ja","; gek.20% Frühstück","")&amp;IF(Reisekosten!$O55="Ja","; gek.40% Mittag","")&amp;IF(Reisekosten!$P55="Ja","; gek.40% Abend",""))</f>
        <v/>
      </c>
    </row>
    <row r="53" spans="1:6">
      <c r="A53" s="102" t="str">
        <f>IFERROR(IF(B53="","",-Reisekosten!Q56),"")</f>
        <v/>
      </c>
      <c r="B53" s="31" t="str">
        <f t="shared" si="0"/>
        <v/>
      </c>
      <c r="C53" s="32" t="str">
        <f>IF(Reisekosten!H56="","",Reisekosten!$G$1&amp;Reisekosten!$H$1&amp;Reisekosten!$I$1)</f>
        <v/>
      </c>
      <c r="D53" s="33" t="str">
        <f>IF(Reisekosten!K56="","",Reisekosten!K56)</f>
        <v/>
      </c>
      <c r="E53" s="31" t="str">
        <f t="shared" si="1"/>
        <v/>
      </c>
      <c r="F53" s="23" t="str">
        <f>IF(B53="","",IF(Reisekosten!$K56&lt;&gt;Reisekosten!$H56,"Verpfl.Aufw. "&amp;Reisekosten!D56&amp;" "&amp;TEXT(Reisekosten!$H56,"t. MMM ")&amp;"bis "&amp;TEXT(Reisekosten!$K56,"t. MMM "),"Verpfl.Aufw. "&amp;Reisekosten!D56&amp;" am "&amp;TEXT(Reisekosten!$H56,"t. MMM "))&amp;IF(Reisekosten!$M56="ja","; gek.20% Frühstück","")&amp;IF(Reisekosten!$O56="Ja","; gek.40% Mittag","")&amp;IF(Reisekosten!$P56="Ja","; gek.40% Abend",""))</f>
        <v/>
      </c>
    </row>
    <row r="54" spans="1:6">
      <c r="A54" s="102" t="str">
        <f>IFERROR(IF(B54="","",-Reisekosten!Q57),"")</f>
        <v/>
      </c>
      <c r="B54" s="31" t="str">
        <f t="shared" si="0"/>
        <v/>
      </c>
      <c r="C54" s="32" t="str">
        <f>IF(Reisekosten!H57="","",Reisekosten!$G$1&amp;Reisekosten!$H$1&amp;Reisekosten!$I$1)</f>
        <v/>
      </c>
      <c r="D54" s="33" t="str">
        <f>IF(Reisekosten!K57="","",Reisekosten!K57)</f>
        <v/>
      </c>
      <c r="E54" s="31" t="str">
        <f t="shared" si="1"/>
        <v/>
      </c>
      <c r="F54" s="23" t="str">
        <f>IF(B54="","",IF(Reisekosten!$K57&lt;&gt;Reisekosten!$H57,"Verpfl.Aufw. "&amp;Reisekosten!D57&amp;" "&amp;TEXT(Reisekosten!$H57,"t. MMM ")&amp;"bis "&amp;TEXT(Reisekosten!$K57,"t. MMM "),"Verpfl.Aufw. "&amp;Reisekosten!D57&amp;" am "&amp;TEXT(Reisekosten!$H57,"t. MMM "))&amp;IF(Reisekosten!$M57="ja","; gek.20% Frühstück","")&amp;IF(Reisekosten!$O57="Ja","; gek.40% Mittag","")&amp;IF(Reisekosten!$P57="Ja","; gek.40% Abend",""))</f>
        <v/>
      </c>
    </row>
    <row r="55" spans="1:6">
      <c r="A55" s="102" t="str">
        <f>IFERROR(IF(B55="","",-Reisekosten!Q58),"")</f>
        <v/>
      </c>
      <c r="B55" s="31" t="str">
        <f t="shared" si="0"/>
        <v/>
      </c>
      <c r="C55" s="32" t="str">
        <f>IF(Reisekosten!H58="","",Reisekosten!$G$1&amp;Reisekosten!$H$1&amp;Reisekosten!$I$1)</f>
        <v/>
      </c>
      <c r="D55" s="33" t="str">
        <f>IF(Reisekosten!K58="","",Reisekosten!K58)</f>
        <v/>
      </c>
      <c r="E55" s="31" t="str">
        <f t="shared" si="1"/>
        <v/>
      </c>
      <c r="F55" s="23" t="str">
        <f>IF(B55="","",IF(Reisekosten!$K58&lt;&gt;Reisekosten!$H58,"Verpfl.Aufw. "&amp;Reisekosten!D58&amp;" "&amp;TEXT(Reisekosten!$H58,"t. MMM ")&amp;"bis "&amp;TEXT(Reisekosten!$K58,"t. MMM "),"Verpfl.Aufw. "&amp;Reisekosten!D58&amp;" am "&amp;TEXT(Reisekosten!$H58,"t. MMM "))&amp;IF(Reisekosten!$M58="ja","; gek.20% Frühstück","")&amp;IF(Reisekosten!$O58="Ja","; gek.40% Mittag","")&amp;IF(Reisekosten!$P58="Ja","; gek.40% Abend",""))</f>
        <v/>
      </c>
    </row>
    <row r="56" spans="1:6">
      <c r="A56" s="102" t="str">
        <f>IFERROR(IF(B56="","",-Reisekosten!#REF!),"")</f>
        <v/>
      </c>
      <c r="B56" s="31" t="e">
        <f t="shared" si="0"/>
        <v>#REF!</v>
      </c>
      <c r="C56" s="32" t="e">
        <f>IF(Reisekosten!#REF!="","",Reisekosten!$G$1&amp;Reisekosten!$H$1&amp;Reisekosten!$I$1)</f>
        <v>#REF!</v>
      </c>
      <c r="D56" s="33" t="e">
        <f>IF(Reisekosten!#REF!="","",Reisekosten!#REF!)</f>
        <v>#REF!</v>
      </c>
      <c r="E56" s="31" t="e">
        <f t="shared" si="1"/>
        <v>#REF!</v>
      </c>
      <c r="F56" s="23" t="e">
        <f>IF(B56="","",IF(Reisekosten!#REF!&lt;&gt;Reisekosten!#REF!,"Verpfl.Aufw.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57" spans="1:6">
      <c r="A57" s="102" t="str">
        <f>IFERROR(IF(B57="","",-Reisekosten!#REF!),"")</f>
        <v/>
      </c>
      <c r="B57" s="31" t="e">
        <f t="shared" si="0"/>
        <v>#REF!</v>
      </c>
      <c r="C57" s="32" t="e">
        <f>IF(Reisekosten!#REF!="","",Reisekosten!$G$1&amp;Reisekosten!$H$1&amp;Reisekosten!$I$1)</f>
        <v>#REF!</v>
      </c>
      <c r="D57" s="33" t="e">
        <f>IF(Reisekosten!#REF!="","",Reisekosten!#REF!)</f>
        <v>#REF!</v>
      </c>
      <c r="E57" s="31" t="e">
        <f t="shared" si="1"/>
        <v>#REF!</v>
      </c>
      <c r="F57" s="23" t="e">
        <f>IF(B57="","",IF(Reisekosten!#REF!&lt;&gt;Reisekosten!#REF!,"Verpfl.Aufw.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58" spans="1:6">
      <c r="A58" s="102" t="str">
        <f>IFERROR(IF(B58="","",-Reisekosten!#REF!),"")</f>
        <v/>
      </c>
      <c r="B58" s="31" t="e">
        <f t="shared" si="0"/>
        <v>#REF!</v>
      </c>
      <c r="C58" s="32" t="e">
        <f>IF(Reisekosten!#REF!="","",Reisekosten!$G$1&amp;Reisekosten!$H$1&amp;Reisekosten!$I$1)</f>
        <v>#REF!</v>
      </c>
      <c r="D58" s="33" t="e">
        <f>IF(Reisekosten!#REF!="","",Reisekosten!#REF!)</f>
        <v>#REF!</v>
      </c>
      <c r="E58" s="31" t="e">
        <f t="shared" si="1"/>
        <v>#REF!</v>
      </c>
      <c r="F58" s="23" t="e">
        <f>IF(B58="","",IF(Reisekosten!#REF!&lt;&gt;Reisekosten!#REF!,"Verpfl.Aufw.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59" spans="1:6">
      <c r="A59" s="102" t="str">
        <f>IFERROR(IF(B59="","",-Reisekosten!#REF!),"")</f>
        <v/>
      </c>
      <c r="B59" s="31" t="e">
        <f t="shared" si="0"/>
        <v>#REF!</v>
      </c>
      <c r="C59" s="32" t="e">
        <f>IF(Reisekosten!#REF!="","",Reisekosten!$G$1&amp;Reisekosten!$H$1&amp;Reisekosten!$I$1)</f>
        <v>#REF!</v>
      </c>
      <c r="D59" s="33" t="e">
        <f>IF(Reisekosten!#REF!="","",Reisekosten!#REF!)</f>
        <v>#REF!</v>
      </c>
      <c r="E59" s="31" t="e">
        <f t="shared" si="1"/>
        <v>#REF!</v>
      </c>
      <c r="F59" s="23" t="e">
        <f>IF(B59="","",IF(Reisekosten!#REF!&lt;&gt;Reisekosten!#REF!,"Verpfl.Aufw.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60" spans="1:6">
      <c r="A60" s="102" t="str">
        <f>IFERROR(IF(B60="","",-Reisekosten!#REF!),"")</f>
        <v/>
      </c>
      <c r="B60" s="31" t="e">
        <f t="shared" si="0"/>
        <v>#REF!</v>
      </c>
      <c r="C60" s="32" t="e">
        <f>IF(Reisekosten!#REF!="","",Reisekosten!$G$1&amp;Reisekosten!$H$1&amp;Reisekosten!$I$1)</f>
        <v>#REF!</v>
      </c>
      <c r="D60" s="33" t="e">
        <f>IF(Reisekosten!#REF!="","",Reisekosten!#REF!)</f>
        <v>#REF!</v>
      </c>
      <c r="E60" s="31" t="e">
        <f t="shared" si="1"/>
        <v>#REF!</v>
      </c>
      <c r="F60" s="23" t="e">
        <f>IF(B60="","",IF(Reisekosten!#REF!&lt;&gt;Reisekosten!#REF!,"Verpfl.Aufw.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61" spans="1:6">
      <c r="A61" s="102" t="str">
        <f>IFERROR(IF(B61="","",-Reisekosten!#REF!),"")</f>
        <v/>
      </c>
      <c r="B61" s="31" t="e">
        <f t="shared" si="0"/>
        <v>#REF!</v>
      </c>
      <c r="C61" s="32" t="e">
        <f>IF(Reisekosten!#REF!="","",Reisekosten!$G$1&amp;Reisekosten!$H$1&amp;Reisekosten!$I$1)</f>
        <v>#REF!</v>
      </c>
      <c r="D61" s="33" t="e">
        <f>IF(Reisekosten!#REF!="","",Reisekosten!#REF!)</f>
        <v>#REF!</v>
      </c>
      <c r="E61" s="31" t="e">
        <f t="shared" si="1"/>
        <v>#REF!</v>
      </c>
      <c r="F61" s="23" t="e">
        <f>IF(B61="","",IF(Reisekosten!#REF!&lt;&gt;Reisekosten!#REF!,"Verpfl.Aufw.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62" spans="1:6">
      <c r="A62" s="102" t="str">
        <f>IFERROR(IF(B62="","",-Reisekosten!#REF!),"")</f>
        <v/>
      </c>
      <c r="B62" s="31" t="e">
        <f t="shared" si="0"/>
        <v>#REF!</v>
      </c>
      <c r="C62" s="32" t="e">
        <f>IF(Reisekosten!#REF!="","",Reisekosten!$G$1&amp;Reisekosten!$H$1&amp;Reisekosten!$I$1)</f>
        <v>#REF!</v>
      </c>
      <c r="D62" s="33" t="e">
        <f>IF(Reisekosten!#REF!="","",Reisekosten!#REF!)</f>
        <v>#REF!</v>
      </c>
      <c r="E62" s="31" t="e">
        <f t="shared" si="1"/>
        <v>#REF!</v>
      </c>
      <c r="F62" s="23" t="e">
        <f>IF(B62="","",IF(Reisekosten!#REF!&lt;&gt;Reisekosten!#REF!,"Verpfl.Aufw.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63" spans="1:6">
      <c r="A63" s="102" t="str">
        <f>IFERROR(IF(B63="","",-Reisekosten!#REF!),"")</f>
        <v/>
      </c>
      <c r="B63" s="31" t="e">
        <f t="shared" si="0"/>
        <v>#REF!</v>
      </c>
      <c r="C63" s="32" t="e">
        <f>IF(Reisekosten!#REF!="","",Reisekosten!$G$1&amp;Reisekosten!$H$1&amp;Reisekosten!$I$1)</f>
        <v>#REF!</v>
      </c>
      <c r="D63" s="33" t="e">
        <f>IF(Reisekosten!#REF!="","",Reisekosten!#REF!)</f>
        <v>#REF!</v>
      </c>
      <c r="E63" s="31" t="e">
        <f t="shared" si="1"/>
        <v>#REF!</v>
      </c>
      <c r="F63" s="23" t="e">
        <f>IF(B63="","",IF(Reisekosten!#REF!&lt;&gt;Reisekosten!#REF!,"Verpfl.Aufw.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64" spans="1:6">
      <c r="A64" s="102" t="str">
        <f>IFERROR(IF(B64="","",-Reisekosten!#REF!),"")</f>
        <v/>
      </c>
      <c r="B64" s="31" t="e">
        <f t="shared" si="0"/>
        <v>#REF!</v>
      </c>
      <c r="C64" s="32" t="e">
        <f>IF(Reisekosten!#REF!="","",Reisekosten!$G$1&amp;Reisekosten!$H$1&amp;Reisekosten!$I$1)</f>
        <v>#REF!</v>
      </c>
      <c r="D64" s="33" t="e">
        <f>IF(Reisekosten!#REF!="","",Reisekosten!#REF!)</f>
        <v>#REF!</v>
      </c>
      <c r="E64" s="31" t="e">
        <f t="shared" si="1"/>
        <v>#REF!</v>
      </c>
      <c r="F64" s="23" t="e">
        <f>IF(B64="","",IF(Reisekosten!#REF!&lt;&gt;Reisekosten!#REF!,"Verpfl.Aufw.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65" spans="1:6">
      <c r="A65" s="102" t="str">
        <f>IFERROR(IF(B65="","",-Reisekosten!#REF!),"")</f>
        <v/>
      </c>
      <c r="B65" s="31" t="e">
        <f t="shared" si="0"/>
        <v>#REF!</v>
      </c>
      <c r="C65" s="32" t="e">
        <f>IF(Reisekosten!#REF!="","",Reisekosten!$G$1&amp;Reisekosten!$H$1&amp;Reisekosten!$I$1)</f>
        <v>#REF!</v>
      </c>
      <c r="D65" s="33" t="e">
        <f>IF(Reisekosten!#REF!="","",Reisekosten!#REF!)</f>
        <v>#REF!</v>
      </c>
      <c r="E65" s="31" t="e">
        <f t="shared" si="1"/>
        <v>#REF!</v>
      </c>
      <c r="F65" s="23" t="e">
        <f>IF(B65="","",IF(Reisekosten!#REF!&lt;&gt;Reisekosten!#REF!,"Verpfl.Aufw.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66" spans="1:6">
      <c r="A66" s="102" t="str">
        <f>IFERROR(IF(B66="","",-Reisekosten!#REF!),"")</f>
        <v/>
      </c>
      <c r="B66" s="31" t="e">
        <f t="shared" si="0"/>
        <v>#REF!</v>
      </c>
      <c r="C66" s="32" t="e">
        <f>IF(Reisekosten!#REF!="","",Reisekosten!$G$1&amp;Reisekosten!$H$1&amp;Reisekosten!$I$1)</f>
        <v>#REF!</v>
      </c>
      <c r="D66" s="33" t="e">
        <f>IF(Reisekosten!#REF!="","",Reisekosten!#REF!)</f>
        <v>#REF!</v>
      </c>
      <c r="E66" s="31" t="e">
        <f t="shared" si="1"/>
        <v>#REF!</v>
      </c>
      <c r="F66" s="23" t="e">
        <f>IF(B66="","",IF(Reisekosten!#REF!&lt;&gt;Reisekosten!#REF!,"Verpfl.Aufw.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67" spans="1:6">
      <c r="A67" s="102" t="str">
        <f>IFERROR(IF(B67="","",-Reisekosten!#REF!),"")</f>
        <v/>
      </c>
      <c r="B67" s="31" t="e">
        <f t="shared" si="0"/>
        <v>#REF!</v>
      </c>
      <c r="C67" s="32" t="e">
        <f>IF(Reisekosten!#REF!="","",Reisekosten!$G$1&amp;Reisekosten!$H$1&amp;Reisekosten!$I$1)</f>
        <v>#REF!</v>
      </c>
      <c r="D67" s="33" t="e">
        <f>IF(Reisekosten!#REF!="","",Reisekosten!#REF!)</f>
        <v>#REF!</v>
      </c>
      <c r="E67" s="31" t="e">
        <f t="shared" si="1"/>
        <v>#REF!</v>
      </c>
      <c r="F67" s="23" t="e">
        <f>IF(B67="","",IF(Reisekosten!#REF!&lt;&gt;Reisekosten!#REF!,"Verpfl.Aufw.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68" spans="1:6">
      <c r="A68" s="102" t="str">
        <f>IFERROR(IF(B68="","",-Reisekosten!#REF!),"")</f>
        <v/>
      </c>
      <c r="B68" s="31" t="e">
        <f t="shared" si="0"/>
        <v>#REF!</v>
      </c>
      <c r="C68" s="32" t="e">
        <f>IF(Reisekosten!#REF!="","",Reisekosten!$G$1&amp;Reisekosten!$H$1&amp;Reisekosten!$I$1)</f>
        <v>#REF!</v>
      </c>
      <c r="D68" s="33" t="e">
        <f>IF(Reisekosten!#REF!="","",Reisekosten!#REF!)</f>
        <v>#REF!</v>
      </c>
      <c r="E68" s="31" t="e">
        <f t="shared" si="1"/>
        <v>#REF!</v>
      </c>
      <c r="F68" s="23" t="e">
        <f>IF(B68="","",IF(Reisekosten!#REF!&lt;&gt;Reisekosten!#REF!,"Verpfl.Aufw.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69" spans="1:6">
      <c r="A69" s="102" t="str">
        <f>IFERROR(IF(B69="","",-Reisekosten!Q65),"")</f>
        <v/>
      </c>
      <c r="B69" s="31" t="str">
        <f t="shared" si="0"/>
        <v/>
      </c>
      <c r="C69" s="32" t="str">
        <f>IF(Reisekosten!H65="","",Reisekosten!$G$1&amp;Reisekosten!$H$1&amp;Reisekosten!$I$1)</f>
        <v/>
      </c>
      <c r="D69" s="33" t="str">
        <f>IF(Reisekosten!K65="","",Reisekosten!K65)</f>
        <v/>
      </c>
      <c r="E69" s="31" t="str">
        <f t="shared" si="1"/>
        <v/>
      </c>
      <c r="F69" s="23" t="str">
        <f>IF(B69="","",IF(Reisekosten!$K65&lt;&gt;Reisekosten!$H65,"Verpfl.Aufw. "&amp;Reisekosten!D65&amp;" "&amp;TEXT(Reisekosten!$H65,"t. MMM ")&amp;"bis "&amp;TEXT(Reisekosten!$K65,"t. MMM "),"Verpfl.Aufw. "&amp;Reisekosten!D65&amp;" am "&amp;TEXT(Reisekosten!$H65,"t. MMM "))&amp;IF(Reisekosten!$M65="ja","; gek.20% Frühstück","")&amp;IF(Reisekosten!$O65="Ja","; gek.40% Mittag","")&amp;IF(Reisekosten!$P65="Ja","; gek.40% Abend",""))</f>
        <v/>
      </c>
    </row>
    <row r="70" spans="1:6">
      <c r="A70" s="102" t="str">
        <f>IFERROR(IF(B70="","",-Reisekosten!Q66),"")</f>
        <v/>
      </c>
      <c r="B70" s="31" t="str">
        <f t="shared" si="0"/>
        <v/>
      </c>
      <c r="C70" s="32" t="str">
        <f>IF(Reisekosten!H66="","",Reisekosten!$G$1&amp;Reisekosten!$H$1&amp;Reisekosten!$I$1)</f>
        <v/>
      </c>
      <c r="D70" s="33" t="str">
        <f>IF(Reisekosten!K66="","",Reisekosten!K66)</f>
        <v/>
      </c>
      <c r="E70" s="31" t="str">
        <f t="shared" si="1"/>
        <v/>
      </c>
      <c r="F70" s="23" t="str">
        <f>IF(B70="","",IF(Reisekosten!$K66&lt;&gt;Reisekosten!$H66,"Verpfl.Aufw. "&amp;Reisekosten!D66&amp;" "&amp;TEXT(Reisekosten!$H66,"t. MMM ")&amp;"bis "&amp;TEXT(Reisekosten!$K66,"t. MMM "),"Verpfl.Aufw. "&amp;Reisekosten!D66&amp;" am "&amp;TEXT(Reisekosten!$H66,"t. MMM "))&amp;IF(Reisekosten!$M66="ja","; gek.20% Frühstück","")&amp;IF(Reisekosten!$O66="Ja","; gek.40% Mittag","")&amp;IF(Reisekosten!$P66="Ja","; gek.40% Abend",""))</f>
        <v/>
      </c>
    </row>
    <row r="71" spans="1:6">
      <c r="A71" s="102" t="str">
        <f>IFERROR(IF(B71="","",-Reisekosten!Q67),"")</f>
        <v/>
      </c>
      <c r="B71" s="31" t="str">
        <f t="shared" si="0"/>
        <v/>
      </c>
      <c r="C71" s="32" t="str">
        <f>IF(Reisekosten!H67="","",Reisekosten!$G$1&amp;Reisekosten!$H$1&amp;Reisekosten!$I$1)</f>
        <v/>
      </c>
      <c r="D71" s="33" t="str">
        <f>IF(Reisekosten!K67="","",Reisekosten!K67)</f>
        <v/>
      </c>
      <c r="E71" s="31" t="str">
        <f t="shared" si="1"/>
        <v/>
      </c>
      <c r="F71" s="23" t="str">
        <f>IF(B71="","",IF(Reisekosten!$K67&lt;&gt;Reisekosten!$H67,"Verpfl.Aufw. "&amp;Reisekosten!D67&amp;" "&amp;TEXT(Reisekosten!$H67,"t. MMM ")&amp;"bis "&amp;TEXT(Reisekosten!$K67,"t. MMM "),"Verpfl.Aufw. "&amp;Reisekosten!D67&amp;" am "&amp;TEXT(Reisekosten!$H67,"t. MMM "))&amp;IF(Reisekosten!$M67="ja","; gek.20% Frühstück","")&amp;IF(Reisekosten!$O67="Ja","; gek.40% Mittag","")&amp;IF(Reisekosten!$P67="Ja","; gek.40% Abend",""))</f>
        <v/>
      </c>
    </row>
    <row r="72" spans="1:6">
      <c r="A72" s="102" t="str">
        <f>IFERROR(IF(B72="","",-Reisekosten!Q68),"")</f>
        <v/>
      </c>
      <c r="B72" s="31" t="str">
        <f t="shared" si="0"/>
        <v/>
      </c>
      <c r="C72" s="32" t="str">
        <f>IF(Reisekosten!H68="","",Reisekosten!$G$1&amp;Reisekosten!$H$1&amp;Reisekosten!$I$1)</f>
        <v/>
      </c>
      <c r="D72" s="33" t="str">
        <f>IF(Reisekosten!K68="","",Reisekosten!K68)</f>
        <v/>
      </c>
      <c r="E72" s="31" t="str">
        <f t="shared" si="1"/>
        <v/>
      </c>
      <c r="F72" s="23" t="str">
        <f>IF(B72="","",IF(Reisekosten!$K68&lt;&gt;Reisekosten!$H68,"Verpfl.Aufw. "&amp;Reisekosten!D68&amp;" "&amp;TEXT(Reisekosten!$H68,"t. MMM ")&amp;"bis "&amp;TEXT(Reisekosten!$K68,"t. MMM "),"Verpfl.Aufw. "&amp;Reisekosten!D68&amp;" am "&amp;TEXT(Reisekosten!$H68,"t. MMM "))&amp;IF(Reisekosten!$M68="ja","; gek.20% Frühstück","")&amp;IF(Reisekosten!$O68="Ja","; gek.40% Mittag","")&amp;IF(Reisekosten!$P68="Ja","; gek.40% Abend",""))</f>
        <v/>
      </c>
    </row>
    <row r="73" spans="1:6">
      <c r="A73" s="102" t="str">
        <f>IFERROR(IF(B73="","",-Reisekosten!Q69),"")</f>
        <v/>
      </c>
      <c r="B73" s="31" t="str">
        <f t="shared" si="0"/>
        <v/>
      </c>
      <c r="C73" s="32" t="str">
        <f>IF(Reisekosten!H69="","",Reisekosten!$G$1&amp;Reisekosten!$H$1&amp;Reisekosten!$I$1)</f>
        <v/>
      </c>
      <c r="D73" s="33" t="str">
        <f>IF(Reisekosten!K69="","",Reisekosten!K69)</f>
        <v/>
      </c>
      <c r="E73" s="31" t="str">
        <f t="shared" si="1"/>
        <v/>
      </c>
      <c r="F73" s="23" t="str">
        <f>IF(B73="","",IF(Reisekosten!$K69&lt;&gt;Reisekosten!$H69,"Verpfl.Aufw. "&amp;Reisekosten!D69&amp;" "&amp;TEXT(Reisekosten!$H69,"t. MMM ")&amp;"bis "&amp;TEXT(Reisekosten!$K69,"t. MMM "),"Verpfl.Aufw. "&amp;Reisekosten!D69&amp;" am "&amp;TEXT(Reisekosten!$H69,"t. MMM "))&amp;IF(Reisekosten!$M69="ja","; gek.20% Frühstück","")&amp;IF(Reisekosten!$O69="Ja","; gek.40% Mittag","")&amp;IF(Reisekosten!$P69="Ja","; gek.40% Abend",""))</f>
        <v/>
      </c>
    </row>
    <row r="74" spans="1:6">
      <c r="A74" s="102" t="str">
        <f>IFERROR(IF(B74="","",-Reisekosten!Q70),"")</f>
        <v/>
      </c>
      <c r="B74" s="31" t="str">
        <f t="shared" si="0"/>
        <v/>
      </c>
      <c r="C74" s="32" t="str">
        <f>IF(Reisekosten!H70="","",Reisekosten!$G$1&amp;Reisekosten!$H$1&amp;Reisekosten!$I$1)</f>
        <v/>
      </c>
      <c r="D74" s="33" t="str">
        <f>IF(Reisekosten!K70="","",Reisekosten!K70)</f>
        <v/>
      </c>
      <c r="E74" s="31" t="str">
        <f t="shared" si="1"/>
        <v/>
      </c>
      <c r="F74" s="23" t="str">
        <f>IF(B74="","",IF(Reisekosten!$K70&lt;&gt;Reisekosten!$H70,"Verpfl.Aufw. "&amp;Reisekosten!D70&amp;" "&amp;TEXT(Reisekosten!$H70,"t. MMM ")&amp;"bis "&amp;TEXT(Reisekosten!$K70,"t. MMM "),"Verpfl.Aufw. "&amp;Reisekosten!D70&amp;" am "&amp;TEXT(Reisekosten!$H70,"t. MMM "))&amp;IF(Reisekosten!$M70="ja","; gek.20% Frühstück","")&amp;IF(Reisekosten!$O70="Ja","; gek.40% Mittag","")&amp;IF(Reisekosten!$P70="Ja","; gek.40% Abend",""))</f>
        <v/>
      </c>
    </row>
    <row r="75" spans="1:6">
      <c r="A75" s="102" t="str">
        <f>IFERROR(IF(B75="","",-Reisekosten!Q71),"")</f>
        <v/>
      </c>
      <c r="B75" s="31" t="str">
        <f t="shared" ref="B75:B100" si="2">IF(C75="","",$A$8)</f>
        <v/>
      </c>
      <c r="C75" s="32" t="str">
        <f>IF(Reisekosten!H71="","",Reisekosten!$G$1&amp;Reisekosten!$H$1&amp;Reisekosten!$I$1)</f>
        <v/>
      </c>
      <c r="D75" s="33" t="str">
        <f>IF(Reisekosten!K71="","",Reisekosten!K71)</f>
        <v/>
      </c>
      <c r="E75" s="31" t="str">
        <f t="shared" ref="E75:E100" si="3">IF(B75="","",$E$8)</f>
        <v/>
      </c>
      <c r="F75" s="23" t="str">
        <f>IF(B75="","",IF(Reisekosten!$K71&lt;&gt;Reisekosten!$H71,"Verpfl.Aufw. "&amp;Reisekosten!D71&amp;" "&amp;TEXT(Reisekosten!$H71,"t. MMM ")&amp;"bis "&amp;TEXT(Reisekosten!$K71,"t. MMM "),"Verpfl.Aufw. "&amp;Reisekosten!D71&amp;" am "&amp;TEXT(Reisekosten!$H71,"t. MMM "))&amp;IF(Reisekosten!$M71="ja","; gek.20% Frühstück","")&amp;IF(Reisekosten!$O71="Ja","; gek.40% Mittag","")&amp;IF(Reisekosten!$P71="Ja","; gek.40% Abend",""))</f>
        <v/>
      </c>
    </row>
    <row r="76" spans="1:6">
      <c r="A76" s="102" t="str">
        <f>IFERROR(IF(B76="","",-Reisekosten!Q72),"")</f>
        <v/>
      </c>
      <c r="B76" s="31" t="str">
        <f t="shared" si="2"/>
        <v/>
      </c>
      <c r="C76" s="32" t="str">
        <f>IF(Reisekosten!H72="","",Reisekosten!$G$1&amp;Reisekosten!$H$1&amp;Reisekosten!$I$1)</f>
        <v/>
      </c>
      <c r="D76" s="33" t="str">
        <f>IF(Reisekosten!K72="","",Reisekosten!K72)</f>
        <v/>
      </c>
      <c r="E76" s="31" t="str">
        <f t="shared" si="3"/>
        <v/>
      </c>
      <c r="F76" s="23" t="str">
        <f>IF(B76="","",IF(Reisekosten!$K72&lt;&gt;Reisekosten!$H72,"Verpfl.Aufw. "&amp;Reisekosten!D72&amp;" "&amp;TEXT(Reisekosten!$H72,"t. MMM ")&amp;"bis "&amp;TEXT(Reisekosten!$K72,"t. MMM "),"Verpfl.Aufw. "&amp;Reisekosten!D72&amp;" am "&amp;TEXT(Reisekosten!$H72,"t. MMM "))&amp;IF(Reisekosten!$M72="ja","; gek.20% Frühstück","")&amp;IF(Reisekosten!$O72="Ja","; gek.40% Mittag","")&amp;IF(Reisekosten!$P72="Ja","; gek.40% Abend",""))</f>
        <v/>
      </c>
    </row>
    <row r="77" spans="1:6">
      <c r="B77" s="31" t="str">
        <f t="shared" si="2"/>
        <v/>
      </c>
      <c r="C77" s="32" t="str">
        <f>IF(Reisekosten!H73="","",Reisekosten!$G$1&amp;Reisekosten!$H$1&amp;Reisekosten!$I$1)</f>
        <v/>
      </c>
      <c r="D77" s="33" t="str">
        <f>IF(Reisekosten!K73="","",Reisekosten!K73)</f>
        <v/>
      </c>
      <c r="E77" s="31" t="str">
        <f t="shared" si="3"/>
        <v/>
      </c>
      <c r="F77" s="23" t="str">
        <f>IF(B77="","",IF(Reisekosten!$K73&lt;&gt;Reisekosten!$H73,"Verpfl.Aufw. "&amp;Reisekosten!D73&amp;" "&amp;TEXT(Reisekosten!$H73,"t. MMM ")&amp;"bis "&amp;TEXT(Reisekosten!$K73,"t. MMM "),"Verpfl.Aufw. "&amp;Reisekosten!D73&amp;" am "&amp;TEXT(Reisekosten!$H73,"t. MMM "))&amp;IF(Reisekosten!$M73="ja","; gek.20% Frühstück","")&amp;IF(Reisekosten!$O73="Ja","; gek.40% Mittag","")&amp;IF(Reisekosten!$P73="Ja","; gek.40% Abend",""))</f>
        <v/>
      </c>
    </row>
    <row r="78" spans="1:6">
      <c r="B78" s="31" t="str">
        <f t="shared" si="2"/>
        <v/>
      </c>
      <c r="C78" s="32" t="str">
        <f>IF(Reisekosten!H74="","",Reisekosten!$G$1&amp;Reisekosten!$H$1&amp;Reisekosten!$I$1)</f>
        <v/>
      </c>
      <c r="D78" s="33" t="str">
        <f>IF(Reisekosten!K74="","",Reisekosten!K74)</f>
        <v/>
      </c>
      <c r="E78" s="31" t="str">
        <f t="shared" si="3"/>
        <v/>
      </c>
      <c r="F78" s="23" t="str">
        <f>IF(B78="","",IF(Reisekosten!$K74&lt;&gt;Reisekosten!$H74,"Verpfl.Aufw. "&amp;Reisekosten!D74&amp;" "&amp;TEXT(Reisekosten!$H74,"t. MMM ")&amp;"bis "&amp;TEXT(Reisekosten!$K74,"t. MMM "),"Verpfl.Aufw. "&amp;Reisekosten!D74&amp;" am "&amp;TEXT(Reisekosten!$H74,"t. MMM "))&amp;IF(Reisekosten!$M74="ja","; gek.20% Frühstück","")&amp;IF(Reisekosten!$O74="Ja","; gek.40% Mittag","")&amp;IF(Reisekosten!$P74="Ja","; gek.40% Abend",""))</f>
        <v/>
      </c>
    </row>
    <row r="79" spans="1:6">
      <c r="B79" s="31" t="str">
        <f t="shared" si="2"/>
        <v/>
      </c>
      <c r="C79" s="32" t="str">
        <f>IF(Reisekosten!H75="","",Reisekosten!$G$1&amp;Reisekosten!$H$1&amp;Reisekosten!$I$1)</f>
        <v/>
      </c>
      <c r="D79" s="33" t="str">
        <f>IF(Reisekosten!K75="","",Reisekosten!K75)</f>
        <v/>
      </c>
      <c r="E79" s="31" t="str">
        <f t="shared" si="3"/>
        <v/>
      </c>
      <c r="F79" s="23" t="str">
        <f>IF(B79="","",IF(Reisekosten!$K75&lt;&gt;Reisekosten!$H75,"Verpfl.Aufw. "&amp;Reisekosten!D75&amp;" "&amp;TEXT(Reisekosten!$H75,"t. MMM ")&amp;"bis "&amp;TEXT(Reisekosten!$K75,"t. MMM "),"Verpfl.Aufw. "&amp;Reisekosten!D75&amp;" am "&amp;TEXT(Reisekosten!$H75,"t. MMM "))&amp;IF(Reisekosten!$M75="ja","; gek.20% Frühstück","")&amp;IF(Reisekosten!$O75="Ja","; gek.40% Mittag","")&amp;IF(Reisekosten!$P75="Ja","; gek.40% Abend",""))</f>
        <v/>
      </c>
    </row>
    <row r="80" spans="1:6">
      <c r="B80" s="31" t="str">
        <f t="shared" si="2"/>
        <v/>
      </c>
      <c r="C80" s="32" t="str">
        <f>IF(Reisekosten!H76="","",Reisekosten!$G$1&amp;Reisekosten!$H$1&amp;Reisekosten!$I$1)</f>
        <v/>
      </c>
      <c r="D80" s="33" t="str">
        <f>IF(Reisekosten!K76="","",Reisekosten!K76)</f>
        <v/>
      </c>
      <c r="E80" s="31" t="str">
        <f t="shared" si="3"/>
        <v/>
      </c>
      <c r="F80" s="23" t="str">
        <f>IF(B80="","",IF(Reisekosten!$K76&lt;&gt;Reisekosten!$H76,"Verpfl.Aufw. "&amp;Reisekosten!D76&amp;" "&amp;TEXT(Reisekosten!$H76,"t. MMM ")&amp;"bis "&amp;TEXT(Reisekosten!$K76,"t. MMM "),"Verpfl.Aufw. "&amp;Reisekosten!D76&amp;" am "&amp;TEXT(Reisekosten!$H76,"t. MMM "))&amp;IF(Reisekosten!$M76="ja","; gek.20% Frühstück","")&amp;IF(Reisekosten!$O76="Ja","; gek.40% Mittag","")&amp;IF(Reisekosten!$P76="Ja","; gek.40% Abend",""))</f>
        <v/>
      </c>
    </row>
    <row r="81" spans="2:6">
      <c r="B81" s="31" t="str">
        <f t="shared" si="2"/>
        <v/>
      </c>
      <c r="C81" s="32" t="str">
        <f>IF(Reisekosten!H77="","",Reisekosten!$G$1&amp;Reisekosten!$H$1&amp;Reisekosten!$I$1)</f>
        <v/>
      </c>
      <c r="D81" s="33" t="str">
        <f>IF(Reisekosten!K77="","",Reisekosten!K77)</f>
        <v/>
      </c>
      <c r="E81" s="31" t="str">
        <f t="shared" si="3"/>
        <v/>
      </c>
      <c r="F81" s="23" t="str">
        <f>IF(B81="","",IF(Reisekosten!$K77&lt;&gt;Reisekosten!$H77,"Verpfl.Aufw. "&amp;Reisekosten!D77&amp;" "&amp;TEXT(Reisekosten!$H77,"t. MMM ")&amp;"bis "&amp;TEXT(Reisekosten!$K77,"t. MMM "),"Verpfl.Aufw. "&amp;Reisekosten!D77&amp;" am "&amp;TEXT(Reisekosten!$H77,"t. MMM "))&amp;IF(Reisekosten!$M77="ja","; gek.20% Frühstück","")&amp;IF(Reisekosten!$O77="Ja","; gek.40% Mittag","")&amp;IF(Reisekosten!$P77="Ja","; gek.40% Abend",""))</f>
        <v/>
      </c>
    </row>
    <row r="82" spans="2:6">
      <c r="B82" s="31" t="str">
        <f t="shared" si="2"/>
        <v/>
      </c>
      <c r="C82" s="32" t="str">
        <f>IF(Reisekosten!H78="","",Reisekosten!$G$1&amp;Reisekosten!$H$1&amp;Reisekosten!$I$1)</f>
        <v/>
      </c>
      <c r="D82" s="33" t="str">
        <f>IF(Reisekosten!K78="","",Reisekosten!K78)</f>
        <v/>
      </c>
      <c r="E82" s="31" t="str">
        <f t="shared" si="3"/>
        <v/>
      </c>
      <c r="F82" s="23" t="str">
        <f>IF(B82="","",IF(Reisekosten!$K78&lt;&gt;Reisekosten!$H78,"Verpfl.Aufw. "&amp;Reisekosten!D78&amp;" "&amp;TEXT(Reisekosten!$H78,"t. MMM ")&amp;"bis "&amp;TEXT(Reisekosten!$K78,"t. MMM "),"Verpfl.Aufw. "&amp;Reisekosten!D78&amp;" am "&amp;TEXT(Reisekosten!$H78,"t. MMM "))&amp;IF(Reisekosten!$M78="ja","; gek.20% Frühstück","")&amp;IF(Reisekosten!$O78="Ja","; gek.40% Mittag","")&amp;IF(Reisekosten!$P78="Ja","; gek.40% Abend",""))</f>
        <v/>
      </c>
    </row>
    <row r="83" spans="2:6">
      <c r="B83" s="31" t="str">
        <f t="shared" si="2"/>
        <v/>
      </c>
      <c r="C83" s="32" t="str">
        <f>IF(Reisekosten!H79="","",Reisekosten!$G$1&amp;Reisekosten!$H$1&amp;Reisekosten!$I$1)</f>
        <v/>
      </c>
      <c r="D83" s="33" t="str">
        <f>IF(Reisekosten!K79="","",Reisekosten!K79)</f>
        <v/>
      </c>
      <c r="E83" s="31" t="str">
        <f t="shared" si="3"/>
        <v/>
      </c>
      <c r="F83" s="23" t="str">
        <f>IF(B83="","",IF(Reisekosten!$K79&lt;&gt;Reisekosten!$H79,"Verpfl.Aufw. "&amp;Reisekosten!D79&amp;" "&amp;TEXT(Reisekosten!$H79,"t. MMM ")&amp;"bis "&amp;TEXT(Reisekosten!$K79,"t. MMM "),"Verpfl.Aufw. "&amp;Reisekosten!D79&amp;" am "&amp;TEXT(Reisekosten!$H79,"t. MMM "))&amp;IF(Reisekosten!$M79="ja","; gek.20% Frühstück","")&amp;IF(Reisekosten!$O79="Ja","; gek.40% Mittag","")&amp;IF(Reisekosten!$P79="Ja","; gek.40% Abend",""))</f>
        <v/>
      </c>
    </row>
    <row r="84" spans="2:6">
      <c r="B84" s="31" t="str">
        <f t="shared" si="2"/>
        <v/>
      </c>
      <c r="C84" s="32" t="str">
        <f>IF(Reisekosten!H80="","",Reisekosten!$G$1&amp;Reisekosten!$H$1&amp;Reisekosten!$I$1)</f>
        <v/>
      </c>
      <c r="D84" s="33" t="str">
        <f>IF(Reisekosten!K80="","",Reisekosten!K80)</f>
        <v/>
      </c>
      <c r="E84" s="31" t="str">
        <f t="shared" si="3"/>
        <v/>
      </c>
      <c r="F84" s="23" t="str">
        <f>IF(B84="","",IF(Reisekosten!$K80&lt;&gt;Reisekosten!$H80,"Verpfl.Aufw. "&amp;Reisekosten!D80&amp;" "&amp;TEXT(Reisekosten!$H80,"t. MMM ")&amp;"bis "&amp;TEXT(Reisekosten!$K80,"t. MMM "),"Verpfl.Aufw. "&amp;Reisekosten!D80&amp;" am "&amp;TEXT(Reisekosten!$H80,"t. MMM "))&amp;IF(Reisekosten!$M80="ja","; gek.20% Frühstück","")&amp;IF(Reisekosten!$O80="Ja","; gek.40% Mittag","")&amp;IF(Reisekosten!$P80="Ja","; gek.40% Abend",""))</f>
        <v/>
      </c>
    </row>
    <row r="85" spans="2:6">
      <c r="B85" s="31" t="str">
        <f t="shared" si="2"/>
        <v/>
      </c>
      <c r="C85" s="32" t="str">
        <f>IF(Reisekosten!H81="","",Reisekosten!$G$1&amp;Reisekosten!$H$1&amp;Reisekosten!$I$1)</f>
        <v/>
      </c>
      <c r="D85" s="33" t="str">
        <f>IF(Reisekosten!K81="","",Reisekosten!K81)</f>
        <v/>
      </c>
      <c r="E85" s="31" t="str">
        <f t="shared" si="3"/>
        <v/>
      </c>
      <c r="F85" s="23" t="str">
        <f>IF(B85="","",IF(Reisekosten!$K81&lt;&gt;Reisekosten!$H81,"Verpfl.Aufw. "&amp;Reisekosten!D81&amp;" "&amp;TEXT(Reisekosten!$H81,"t. MMM ")&amp;"bis "&amp;TEXT(Reisekosten!$K81,"t. MMM "),"Verpfl.Aufw. "&amp;Reisekosten!D81&amp;" am "&amp;TEXT(Reisekosten!$H81,"t. MMM "))&amp;IF(Reisekosten!$M81="ja","; gek.20% Frühstück","")&amp;IF(Reisekosten!$O81="Ja","; gek.40% Mittag","")&amp;IF(Reisekosten!$P81="Ja","; gek.40% Abend",""))</f>
        <v/>
      </c>
    </row>
    <row r="86" spans="2:6">
      <c r="B86" s="31" t="str">
        <f t="shared" si="2"/>
        <v/>
      </c>
      <c r="C86" s="32" t="str">
        <f>IF(Reisekosten!H82="","",Reisekosten!$G$1&amp;Reisekosten!$H$1&amp;Reisekosten!$I$1)</f>
        <v/>
      </c>
      <c r="D86" s="33" t="str">
        <f>IF(Reisekosten!K82="","",Reisekosten!K82)</f>
        <v/>
      </c>
      <c r="E86" s="31" t="str">
        <f t="shared" si="3"/>
        <v/>
      </c>
      <c r="F86" s="23" t="str">
        <f>IF(B86="","",IF(Reisekosten!$K82&lt;&gt;Reisekosten!$H82,"Verpfl.Aufw. "&amp;Reisekosten!D82&amp;" "&amp;TEXT(Reisekosten!$H82,"t. MMM ")&amp;"bis "&amp;TEXT(Reisekosten!$K82,"t. MMM "),"Verpfl.Aufw. "&amp;Reisekosten!D82&amp;" am "&amp;TEXT(Reisekosten!$H82,"t. MMM "))&amp;IF(Reisekosten!$M82="ja","; gek.20% Frühstück","")&amp;IF(Reisekosten!$O82="Ja","; gek.40% Mittag","")&amp;IF(Reisekosten!$P82="Ja","; gek.40% Abend",""))</f>
        <v/>
      </c>
    </row>
    <row r="87" spans="2:6">
      <c r="B87" s="31" t="str">
        <f t="shared" si="2"/>
        <v/>
      </c>
      <c r="C87" s="32" t="str">
        <f>IF(Reisekosten!H83="","",Reisekosten!$G$1&amp;Reisekosten!$H$1&amp;Reisekosten!$I$1)</f>
        <v/>
      </c>
      <c r="D87" s="33" t="str">
        <f>IF(Reisekosten!K83="","",Reisekosten!K83)</f>
        <v/>
      </c>
      <c r="E87" s="31" t="str">
        <f t="shared" si="3"/>
        <v/>
      </c>
      <c r="F87" s="23" t="str">
        <f>IF(B87="","",IF(Reisekosten!$K83&lt;&gt;Reisekosten!$H83,"Verpfl.Aufw. "&amp;Reisekosten!D83&amp;" "&amp;TEXT(Reisekosten!$H83,"t. MMM ")&amp;"bis "&amp;TEXT(Reisekosten!$K83,"t. MMM "),"Verpfl.Aufw. "&amp;Reisekosten!D83&amp;" am "&amp;TEXT(Reisekosten!$H83,"t. MMM "))&amp;IF(Reisekosten!$M83="ja","; gek.20% Frühstück","")&amp;IF(Reisekosten!$O83="Ja","; gek.40% Mittag","")&amp;IF(Reisekosten!$P83="Ja","; gek.40% Abend",""))</f>
        <v/>
      </c>
    </row>
    <row r="88" spans="2:6">
      <c r="B88" s="31" t="str">
        <f t="shared" si="2"/>
        <v/>
      </c>
      <c r="C88" s="32" t="str">
        <f>IF(Reisekosten!H84="","",Reisekosten!$G$1&amp;Reisekosten!$H$1&amp;Reisekosten!$I$1)</f>
        <v/>
      </c>
      <c r="D88" s="33" t="str">
        <f>IF(Reisekosten!K84="","",Reisekosten!K84)</f>
        <v/>
      </c>
      <c r="E88" s="31" t="str">
        <f t="shared" si="3"/>
        <v/>
      </c>
      <c r="F88" s="23" t="str">
        <f>IF(B88="","",IF(Reisekosten!$K84&lt;&gt;Reisekosten!$H84,"Verpfl.Aufw. "&amp;Reisekosten!D84&amp;" "&amp;TEXT(Reisekosten!$H84,"t. MMM ")&amp;"bis "&amp;TEXT(Reisekosten!$K84,"t. MMM "),"Verpfl.Aufw. "&amp;Reisekosten!D84&amp;" am "&amp;TEXT(Reisekosten!$H84,"t. MMM "))&amp;IF(Reisekosten!$M84="ja","; gek.20% Frühstück","")&amp;IF(Reisekosten!$O84="Ja","; gek.40% Mittag","")&amp;IF(Reisekosten!$P84="Ja","; gek.40% Abend",""))</f>
        <v/>
      </c>
    </row>
    <row r="89" spans="2:6">
      <c r="B89" s="31" t="str">
        <f t="shared" si="2"/>
        <v/>
      </c>
      <c r="C89" s="32" t="str">
        <f>IF(Reisekosten!H85="","",Reisekosten!$G$1&amp;Reisekosten!$H$1&amp;Reisekosten!$I$1)</f>
        <v/>
      </c>
      <c r="D89" s="33" t="str">
        <f>IF(Reisekosten!K85="","",Reisekosten!K85)</f>
        <v/>
      </c>
      <c r="E89" s="31" t="str">
        <f t="shared" si="3"/>
        <v/>
      </c>
      <c r="F89" s="23" t="str">
        <f>IF(B89="","",IF(Reisekosten!$K85&lt;&gt;Reisekosten!$H85,"Verpfl.Aufw. "&amp;Reisekosten!D85&amp;" "&amp;TEXT(Reisekosten!$H85,"t. MMM ")&amp;"bis "&amp;TEXT(Reisekosten!$K85,"t. MMM "),"Verpfl.Aufw. "&amp;Reisekosten!D85&amp;" am "&amp;TEXT(Reisekosten!$H85,"t. MMM "))&amp;IF(Reisekosten!$M85="ja","; gek.20% Frühstück","")&amp;IF(Reisekosten!$O85="Ja","; gek.40% Mittag","")&amp;IF(Reisekosten!$P85="Ja","; gek.40% Abend",""))</f>
        <v/>
      </c>
    </row>
    <row r="90" spans="2:6">
      <c r="B90" s="31" t="str">
        <f t="shared" si="2"/>
        <v/>
      </c>
      <c r="C90" s="32" t="str">
        <f>IF(Reisekosten!H86="","",Reisekosten!$G$1&amp;Reisekosten!$H$1&amp;Reisekosten!$I$1)</f>
        <v/>
      </c>
      <c r="D90" s="33" t="str">
        <f>IF(Reisekosten!K86="","",Reisekosten!K86)</f>
        <v/>
      </c>
      <c r="E90" s="31" t="str">
        <f t="shared" si="3"/>
        <v/>
      </c>
      <c r="F90" s="23" t="str">
        <f>IF(B90="","",IF(Reisekosten!$K86&lt;&gt;Reisekosten!$H86,"Verpfl.Aufw. "&amp;Reisekosten!D86&amp;" "&amp;TEXT(Reisekosten!$H86,"t. MMM ")&amp;"bis "&amp;TEXT(Reisekosten!$K86,"t. MMM "),"Verpfl.Aufw. "&amp;Reisekosten!D86&amp;" am "&amp;TEXT(Reisekosten!$H86,"t. MMM "))&amp;IF(Reisekosten!$M86="ja","; gek.20% Frühstück","")&amp;IF(Reisekosten!$O86="Ja","; gek.40% Mittag","")&amp;IF(Reisekosten!$P86="Ja","; gek.40% Abend",""))</f>
        <v/>
      </c>
    </row>
    <row r="91" spans="2:6">
      <c r="B91" s="31" t="str">
        <f t="shared" si="2"/>
        <v/>
      </c>
      <c r="C91" s="32" t="str">
        <f>IF(Reisekosten!H87="","",Reisekosten!$G$1&amp;Reisekosten!$H$1&amp;Reisekosten!$I$1)</f>
        <v/>
      </c>
      <c r="D91" s="33" t="str">
        <f>IF(Reisekosten!K87="","",Reisekosten!K87)</f>
        <v/>
      </c>
      <c r="E91" s="31" t="str">
        <f t="shared" si="3"/>
        <v/>
      </c>
      <c r="F91" s="23" t="str">
        <f>IF(B91="","",IF(Reisekosten!$K87&lt;&gt;Reisekosten!$H87,"Verpfl.Aufw. "&amp;Reisekosten!D87&amp;" "&amp;TEXT(Reisekosten!$H87,"t. MMM ")&amp;"bis "&amp;TEXT(Reisekosten!$K87,"t. MMM "),"Verpfl.Aufw. "&amp;Reisekosten!D87&amp;" am "&amp;TEXT(Reisekosten!$H87,"t. MMM "))&amp;IF(Reisekosten!$M87="ja","; gek.20% Frühstück","")&amp;IF(Reisekosten!$O87="Ja","; gek.40% Mittag","")&amp;IF(Reisekosten!$P87="Ja","; gek.40% Abend",""))</f>
        <v/>
      </c>
    </row>
    <row r="92" spans="2:6">
      <c r="B92" s="31" t="str">
        <f t="shared" si="2"/>
        <v/>
      </c>
      <c r="C92" s="32" t="str">
        <f>IF(Reisekosten!H88="","",Reisekosten!$G$1&amp;Reisekosten!$H$1&amp;Reisekosten!$I$1)</f>
        <v/>
      </c>
      <c r="D92" s="33" t="str">
        <f>IF(Reisekosten!K88="","",Reisekosten!K88)</f>
        <v/>
      </c>
      <c r="E92" s="31" t="str">
        <f t="shared" si="3"/>
        <v/>
      </c>
      <c r="F92" s="23" t="str">
        <f>IF(B92="","",IF(Reisekosten!$K88&lt;&gt;Reisekosten!$H88,"Verpfl.Aufw. "&amp;Reisekosten!D88&amp;" "&amp;TEXT(Reisekosten!$H88,"t. MMM ")&amp;"bis "&amp;TEXT(Reisekosten!$K88,"t. MMM "),"Verpfl.Aufw. "&amp;Reisekosten!D88&amp;" am "&amp;TEXT(Reisekosten!$H88,"t. MMM "))&amp;IF(Reisekosten!$M88="ja","; gek.20% Frühstück","")&amp;IF(Reisekosten!$O88="Ja","; gek.40% Mittag","")&amp;IF(Reisekosten!$P88="Ja","; gek.40% Abend",""))</f>
        <v/>
      </c>
    </row>
    <row r="93" spans="2:6">
      <c r="B93" s="31" t="str">
        <f t="shared" si="2"/>
        <v/>
      </c>
      <c r="C93" s="32" t="str">
        <f>IF(Reisekosten!H89="","",Reisekosten!$G$1&amp;Reisekosten!$H$1&amp;Reisekosten!$I$1)</f>
        <v/>
      </c>
      <c r="D93" s="33" t="str">
        <f>IF(Reisekosten!K89="","",Reisekosten!K89)</f>
        <v/>
      </c>
      <c r="E93" s="31" t="str">
        <f t="shared" si="3"/>
        <v/>
      </c>
      <c r="F93" s="23" t="str">
        <f>IF(B93="","",IF(Reisekosten!$K89&lt;&gt;Reisekosten!$H89,"Verpfl.Aufw. "&amp;Reisekosten!D89&amp;" "&amp;TEXT(Reisekosten!$H89,"t. MMM ")&amp;"bis "&amp;TEXT(Reisekosten!$K89,"t. MMM "),"Verpfl.Aufw. "&amp;Reisekosten!D89&amp;" am "&amp;TEXT(Reisekosten!$H89,"t. MMM "))&amp;IF(Reisekosten!$M89="ja","; gek.20% Frühstück","")&amp;IF(Reisekosten!$O89="Ja","; gek.40% Mittag","")&amp;IF(Reisekosten!$P89="Ja","; gek.40% Abend",""))</f>
        <v/>
      </c>
    </row>
    <row r="94" spans="2:6">
      <c r="B94" s="31" t="str">
        <f t="shared" si="2"/>
        <v/>
      </c>
      <c r="C94" s="32" t="str">
        <f>IF(Reisekosten!H90="","",Reisekosten!$G$1&amp;Reisekosten!$H$1&amp;Reisekosten!$I$1)</f>
        <v/>
      </c>
      <c r="D94" s="33" t="str">
        <f>IF(Reisekosten!K90="","",Reisekosten!K90)</f>
        <v/>
      </c>
      <c r="E94" s="31" t="str">
        <f t="shared" si="3"/>
        <v/>
      </c>
      <c r="F94" s="23" t="str">
        <f>IF(B94="","",IF(Reisekosten!$K90&lt;&gt;Reisekosten!$H90,"Verpfl.Aufw. "&amp;Reisekosten!D90&amp;" "&amp;TEXT(Reisekosten!$H90,"t. MMM ")&amp;"bis "&amp;TEXT(Reisekosten!$K90,"t. MMM "),"Verpfl.Aufw. "&amp;Reisekosten!D90&amp;" am "&amp;TEXT(Reisekosten!$H90,"t. MMM "))&amp;IF(Reisekosten!$M90="ja","; gek.20% Frühstück","")&amp;IF(Reisekosten!$O90="Ja","; gek.40% Mittag","")&amp;IF(Reisekosten!$P90="Ja","; gek.40% Abend",""))</f>
        <v/>
      </c>
    </row>
    <row r="95" spans="2:6">
      <c r="B95" s="31" t="str">
        <f t="shared" si="2"/>
        <v/>
      </c>
      <c r="C95" s="32" t="str">
        <f>IF(Reisekosten!H91="","",Reisekosten!$G$1&amp;Reisekosten!$H$1&amp;Reisekosten!$I$1)</f>
        <v/>
      </c>
      <c r="D95" s="33" t="str">
        <f>IF(Reisekosten!K91="","",Reisekosten!K91)</f>
        <v/>
      </c>
      <c r="E95" s="31" t="str">
        <f t="shared" si="3"/>
        <v/>
      </c>
      <c r="F95" s="23" t="str">
        <f>IF(B95="","",IF(Reisekosten!$K91&lt;&gt;Reisekosten!$H91,"Verpfl.Aufw. "&amp;Reisekosten!D91&amp;" "&amp;TEXT(Reisekosten!$H91,"t. MMM ")&amp;"bis "&amp;TEXT(Reisekosten!$K91,"t. MMM "),"Verpfl.Aufw. "&amp;Reisekosten!D91&amp;" am "&amp;TEXT(Reisekosten!$H91,"t. MMM "))&amp;IF(Reisekosten!$M91="ja","; gek.20% Frühstück","")&amp;IF(Reisekosten!$O91="Ja","; gek.40% Mittag","")&amp;IF(Reisekosten!$P91="Ja","; gek.40% Abend",""))</f>
        <v/>
      </c>
    </row>
    <row r="96" spans="2:6">
      <c r="B96" s="31" t="str">
        <f t="shared" si="2"/>
        <v/>
      </c>
      <c r="C96" s="32" t="str">
        <f>IF(Reisekosten!H92="","",Reisekosten!$G$1&amp;Reisekosten!$H$1&amp;Reisekosten!$I$1)</f>
        <v/>
      </c>
      <c r="D96" s="33" t="str">
        <f>IF(Reisekosten!K92="","",Reisekosten!K92)</f>
        <v/>
      </c>
      <c r="E96" s="31" t="str">
        <f t="shared" si="3"/>
        <v/>
      </c>
      <c r="F96" s="23" t="str">
        <f>IF(B96="","",IF(Reisekosten!$K92&lt;&gt;Reisekosten!$H92,"Verpfl.Aufw. "&amp;Reisekosten!D92&amp;" "&amp;TEXT(Reisekosten!$H92,"t. MMM ")&amp;"bis "&amp;TEXT(Reisekosten!$K92,"t. MMM "),"Verpfl.Aufw. "&amp;Reisekosten!D92&amp;" am "&amp;TEXT(Reisekosten!$H92,"t. MMM "))&amp;IF(Reisekosten!$M92="ja","; gek.20% Frühstück","")&amp;IF(Reisekosten!$O92="Ja","; gek.40% Mittag","")&amp;IF(Reisekosten!$P92="Ja","; gek.40% Abend",""))</f>
        <v/>
      </c>
    </row>
    <row r="97" spans="2:6">
      <c r="B97" s="31" t="str">
        <f t="shared" si="2"/>
        <v/>
      </c>
      <c r="C97" s="32" t="str">
        <f>IF(Reisekosten!H93="","",Reisekosten!$G$1&amp;Reisekosten!$H$1&amp;Reisekosten!$I$1)</f>
        <v/>
      </c>
      <c r="D97" s="33" t="str">
        <f>IF(Reisekosten!K93="","",Reisekosten!K93)</f>
        <v/>
      </c>
      <c r="E97" s="31" t="str">
        <f t="shared" si="3"/>
        <v/>
      </c>
      <c r="F97" s="23" t="str">
        <f>IF(B97="","",IF(Reisekosten!$K93&lt;&gt;Reisekosten!$H93,"Verpfl.Aufw. "&amp;Reisekosten!D93&amp;" "&amp;TEXT(Reisekosten!$H93,"t. MMM ")&amp;"bis "&amp;TEXT(Reisekosten!$K93,"t. MMM "),"Verpfl.Aufw. "&amp;Reisekosten!D93&amp;" am "&amp;TEXT(Reisekosten!$H93,"t. MMM "))&amp;IF(Reisekosten!$M93="ja","; gek.20% Frühstück","")&amp;IF(Reisekosten!$O93="Ja","; gek.40% Mittag","")&amp;IF(Reisekosten!$P93="Ja","; gek.40% Abend",""))</f>
        <v/>
      </c>
    </row>
    <row r="98" spans="2:6">
      <c r="B98" s="31" t="str">
        <f t="shared" si="2"/>
        <v/>
      </c>
      <c r="C98" s="32" t="str">
        <f>IF(Reisekosten!H94="","",Reisekosten!$G$1&amp;Reisekosten!$H$1&amp;Reisekosten!$I$1)</f>
        <v/>
      </c>
      <c r="D98" s="33" t="str">
        <f>IF(Reisekosten!K94="","",Reisekosten!K94)</f>
        <v/>
      </c>
      <c r="E98" s="31" t="str">
        <f t="shared" si="3"/>
        <v/>
      </c>
      <c r="F98" s="23" t="str">
        <f>IF(B98="","",IF(Reisekosten!$K94&lt;&gt;Reisekosten!$H94,"Verpfl.Aufw. "&amp;Reisekosten!D94&amp;" "&amp;TEXT(Reisekosten!$H94,"t. MMM ")&amp;"bis "&amp;TEXT(Reisekosten!$K94,"t. MMM "),"Verpfl.Aufw. "&amp;Reisekosten!D94&amp;" am "&amp;TEXT(Reisekosten!$H94,"t. MMM "))&amp;IF(Reisekosten!$M94="ja","; gek.20% Frühstück","")&amp;IF(Reisekosten!$O94="Ja","; gek.40% Mittag","")&amp;IF(Reisekosten!$P94="Ja","; gek.40% Abend",""))</f>
        <v/>
      </c>
    </row>
    <row r="99" spans="2:6">
      <c r="B99" s="31" t="str">
        <f t="shared" si="2"/>
        <v/>
      </c>
      <c r="C99" s="32" t="str">
        <f>IF(Reisekosten!H95="","",Reisekosten!$G$1&amp;Reisekosten!$H$1&amp;Reisekosten!$I$1)</f>
        <v/>
      </c>
      <c r="D99" s="33" t="str">
        <f>IF(Reisekosten!K95="","",Reisekosten!K95)</f>
        <v/>
      </c>
      <c r="E99" s="31" t="str">
        <f t="shared" si="3"/>
        <v/>
      </c>
      <c r="F99" s="23" t="str">
        <f>IF(B99="","",IF(Reisekosten!$K95&lt;&gt;Reisekosten!$H95,"Verpfl.Aufw. "&amp;Reisekosten!D95&amp;" "&amp;TEXT(Reisekosten!$H95,"t. MMM ")&amp;"bis "&amp;TEXT(Reisekosten!$K95,"t. MMM "),"Verpfl.Aufw. "&amp;Reisekosten!D95&amp;" am "&amp;TEXT(Reisekosten!$H95,"t. MMM "))&amp;IF(Reisekosten!$M95="ja","; gek.20% Frühstück","")&amp;IF(Reisekosten!$O95="Ja","; gek.40% Mittag","")&amp;IF(Reisekosten!$P95="Ja","; gek.40% Abend",""))</f>
        <v/>
      </c>
    </row>
    <row r="100" spans="2:6">
      <c r="B100" s="31" t="str">
        <f t="shared" si="2"/>
        <v/>
      </c>
      <c r="C100" s="32" t="str">
        <f>IF(Reisekosten!H96="","",Reisekosten!$G$1&amp;Reisekosten!$H$1&amp;Reisekosten!$I$1)</f>
        <v/>
      </c>
      <c r="D100" s="33" t="str">
        <f>IF(Reisekosten!K96="","",Reisekosten!K96)</f>
        <v/>
      </c>
      <c r="E100" s="31" t="str">
        <f t="shared" si="3"/>
        <v/>
      </c>
      <c r="F100" s="23" t="str">
        <f>IF(B100="","",IF(Reisekosten!$K96&lt;&gt;Reisekosten!$H96,"Verpfl.Aufw. "&amp;Reisekosten!D96&amp;" "&amp;TEXT(Reisekosten!$H96,"t. MMM ")&amp;"bis "&amp;TEXT(Reisekosten!$K96,"t. MMM "),"Verpfl.Aufw. "&amp;Reisekosten!D96&amp;" am "&amp;TEXT(Reisekosten!$H96,"t. MMM "))&amp;IF(Reisekosten!$M96="ja","; gek.20% Frühstück","")&amp;IF(Reisekosten!$O96="Ja","; gek.40% Mittag","")&amp;IF(Reisekosten!$P96="Ja","; gek.40% Abend",""))</f>
        <v/>
      </c>
    </row>
    <row r="101" spans="2:6">
      <c r="C101" s="32" t="str">
        <f>IF(Reisekosten!H97="","",Reisekosten!$G$1&amp;Reisekosten!$H$1&amp;Reisekosten!$I$1)</f>
        <v/>
      </c>
      <c r="F101" s="23" t="str">
        <f>IF(B101="","",IF(Reisekosten!$K97&lt;&gt;Reisekosten!$H97,"Verpfl.Aufw. "&amp;Reisekosten!D97&amp;" "&amp;TEXT(Reisekosten!$H97,"t. MMM ")&amp;"bis "&amp;TEXT(Reisekosten!$K97,"t. MMM "),"Verpfl.Aufw. "&amp;Reisekosten!D97&amp;" am "&amp;TEXT(Reisekosten!$H97,"t. MMM "))&amp;IF(Reisekosten!$M97="ja","; gek.20% Frühstück","")&amp;IF(Reisekosten!$O97="Ja","; gek.40% Mittag","")&amp;IF(Reisekosten!$P97="Ja","; gek.40% Abend",""))</f>
        <v/>
      </c>
    </row>
  </sheetData>
  <sheetProtection algorithmName="SHA-512" hashValue="DUE1c4iKvgyz6El3AL8Hc3IJD1uRSiUcVNu9/MvTbLEA80atqx2AtNUMqXZl6BvXkulmv14J0LypMD2nPn2DAQ==" saltValue="YKFS4zp9oQvgsPaSViaq7A==" spinCount="100000" sheet="1" objects="1" scenarios="1"/>
  <hyperlinks>
    <hyperlink ref="A1" r:id="rId1"/>
    <hyperlink ref="B6" r:id="rId2" display="§146 AO Nr2.1"/>
  </hyperlinks>
  <pageMargins left="0.7" right="0.7" top="0.78740157499999996" bottom="0.78740157499999996" header="0.3" footer="0.3"/>
  <ignoredErrors>
    <ignoredError sqref="F10:F101" emptyCellReference="1"/>
  </ignoredError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dimension ref="A1:F592"/>
  <sheetViews>
    <sheetView topLeftCell="A8" workbookViewId="0">
      <pane ySplit="4" topLeftCell="A12" activePane="bottomLeft" state="frozen"/>
      <selection activeCell="A10" sqref="A10:F101"/>
      <selection pane="bottomLeft" activeCell="A10" sqref="A10:F101"/>
    </sheetView>
  </sheetViews>
  <sheetFormatPr baseColWidth="10" defaultColWidth="11.42578125" defaultRowHeight="15" outlineLevelRow="1"/>
  <cols>
    <col min="1" max="1" width="21.7109375" style="27" bestFit="1" customWidth="1"/>
    <col min="2" max="2" width="13.42578125" style="27" customWidth="1"/>
    <col min="3" max="4" width="11.42578125" style="27"/>
    <col min="5" max="5" width="14.28515625" style="27" bestFit="1" customWidth="1"/>
    <col min="6" max="6" width="41.42578125" style="23" bestFit="1" customWidth="1"/>
    <col min="7" max="16384" width="11.42578125" style="23"/>
  </cols>
  <sheetData>
    <row r="1" spans="1:6" hidden="1" outlineLevel="1">
      <c r="A1" s="26" t="s">
        <v>2161</v>
      </c>
      <c r="C1" s="27" t="s">
        <v>2163</v>
      </c>
    </row>
    <row r="2" spans="1:6" hidden="1" outlineLevel="1">
      <c r="A2" s="26"/>
      <c r="C2" s="27" t="s">
        <v>2164</v>
      </c>
    </row>
    <row r="3" spans="1:6" hidden="1" outlineLevel="1">
      <c r="C3" s="27" t="s">
        <v>2165</v>
      </c>
    </row>
    <row r="4" spans="1:6" hidden="1" outlineLevel="1">
      <c r="C4" s="27" t="s">
        <v>2166</v>
      </c>
    </row>
    <row r="5" spans="1:6" hidden="1" outlineLevel="1">
      <c r="C5" s="27" t="s">
        <v>2167</v>
      </c>
    </row>
    <row r="6" spans="1:6" hidden="1" outlineLevel="1">
      <c r="B6" s="28"/>
      <c r="C6" s="27" t="s">
        <v>2169</v>
      </c>
    </row>
    <row r="7" spans="1:6" hidden="1" outlineLevel="1"/>
    <row r="8" spans="1:6" ht="21" collapsed="1">
      <c r="A8" s="100">
        <v>6680</v>
      </c>
      <c r="B8" s="58" t="s">
        <v>2177</v>
      </c>
      <c r="E8" s="57">
        <f>'CSV-Verpfl'!E8</f>
        <v>2180</v>
      </c>
    </row>
    <row r="11" spans="1:6">
      <c r="A11" s="29" t="s">
        <v>2171</v>
      </c>
      <c r="B11" s="29" t="s">
        <v>2172</v>
      </c>
      <c r="C11" s="29" t="s">
        <v>2173</v>
      </c>
      <c r="D11" s="29" t="s">
        <v>2174</v>
      </c>
      <c r="E11" s="29" t="s">
        <v>2175</v>
      </c>
      <c r="F11" s="24" t="s">
        <v>2176</v>
      </c>
    </row>
    <row r="12" spans="1:6">
      <c r="A12" s="103">
        <f>IFERROR(IF(C12="","",-Reisekosten!T13),"")</f>
        <v>-30</v>
      </c>
      <c r="B12" s="31">
        <f>IF(A12="","",$A$8)</f>
        <v>6680</v>
      </c>
      <c r="C12" s="32" t="str">
        <f>IF(Reisekosten!H13="","",Reisekosten!$G$1&amp;Reisekosten!$H$1&amp;Reisekosten!$I$1)</f>
        <v>R2023-1-1</v>
      </c>
      <c r="D12" s="33"/>
      <c r="E12" s="31">
        <f>IF(A12="","",$E$8)</f>
        <v>2180</v>
      </c>
      <c r="F12" s="23" t="str">
        <f>IF(D12="","",IF(Reisekosten!$K13&lt;&gt;Reisekosten!$H13,"Km-Geld: "&amp;Reisekosten!D13&amp;" "&amp;TEXT(Reisekosten!$H13,"t. MMM ")&amp;"bis "&amp;TEXT(Reisekosten!$K13,"t. MMM "),"Km-Geld: "&amp;Reisekosten!D13&amp;" am "&amp;TEXT(Reisekosten!$H13,"t. MMM ")))</f>
        <v/>
      </c>
    </row>
    <row r="13" spans="1:6">
      <c r="A13" s="103" t="str">
        <f>IFERROR(IF(C13="","",-Reisekosten!T14),"")</f>
        <v/>
      </c>
      <c r="B13" s="31" t="str">
        <f t="shared" ref="B13:B76" si="0">IF(A13="","",$A$8)</f>
        <v/>
      </c>
      <c r="C13" s="32" t="str">
        <f>IF(Reisekosten!H14="","",Reisekosten!$G$1&amp;Reisekosten!$H$1&amp;Reisekosten!$I$1)</f>
        <v/>
      </c>
      <c r="D13" s="33" t="str">
        <f>IF(Reisekosten!K14="","",Reisekosten!K14)</f>
        <v/>
      </c>
      <c r="E13" s="31" t="str">
        <f t="shared" ref="E13:E76" si="1">IF(A13="","",$E$8)</f>
        <v/>
      </c>
      <c r="F13" s="23" t="str">
        <f>IF(D13="","",IF(Reisekosten!$K14&lt;&gt;Reisekosten!$H14,"Km-Geld: "&amp;Reisekosten!D14&amp;" "&amp;TEXT(Reisekosten!$H14,"t. MMM ")&amp;"bis "&amp;TEXT(Reisekosten!$K14,"t. MMM "),"Km-Geld: "&amp;Reisekosten!D14&amp;" am "&amp;TEXT(Reisekosten!$H14,"t. MMM ")))</f>
        <v/>
      </c>
    </row>
    <row r="14" spans="1:6">
      <c r="A14" s="103" t="str">
        <f>IFERROR(IF(C14="","",-Reisekosten!T15),"")</f>
        <v/>
      </c>
      <c r="B14" s="31" t="str">
        <f t="shared" si="0"/>
        <v/>
      </c>
      <c r="C14" s="32" t="str">
        <f>IF(Reisekosten!H15="","",Reisekosten!$G$1&amp;Reisekosten!$H$1&amp;Reisekosten!$I$1)</f>
        <v/>
      </c>
      <c r="D14" s="33" t="str">
        <f>IF(Reisekosten!K15="","",Reisekosten!K15)</f>
        <v/>
      </c>
      <c r="E14" s="31" t="str">
        <f t="shared" si="1"/>
        <v/>
      </c>
      <c r="F14" s="23" t="str">
        <f>IF(D14="","",IF(Reisekosten!$K15&lt;&gt;Reisekosten!$H15,"Km-Geld: "&amp;Reisekosten!D15&amp;" "&amp;TEXT(Reisekosten!$H15,"t. MMM ")&amp;"bis "&amp;TEXT(Reisekosten!$K15,"t. MMM "),"Km-Geld: "&amp;Reisekosten!D15&amp;" am "&amp;TEXT(Reisekosten!$H15,"t. MMM ")))</f>
        <v/>
      </c>
    </row>
    <row r="15" spans="1:6">
      <c r="A15" s="103" t="str">
        <f>IFERROR(IF(C15="","",-Reisekosten!T16),"")</f>
        <v/>
      </c>
      <c r="B15" s="31" t="str">
        <f t="shared" si="0"/>
        <v/>
      </c>
      <c r="C15" s="32" t="str">
        <f>IF(Reisekosten!H16="","",Reisekosten!$G$1&amp;Reisekosten!$H$1&amp;Reisekosten!$I$1)</f>
        <v/>
      </c>
      <c r="D15" s="33" t="str">
        <f>IF(Reisekosten!K16="","",Reisekosten!K16)</f>
        <v/>
      </c>
      <c r="E15" s="31" t="str">
        <f t="shared" si="1"/>
        <v/>
      </c>
      <c r="F15" s="23" t="str">
        <f>IF(D15="","",IF(Reisekosten!$K16&lt;&gt;Reisekosten!$H16,"Km-Geld: "&amp;Reisekosten!D16&amp;" "&amp;TEXT(Reisekosten!$H16,"t. MMM ")&amp;"bis "&amp;TEXT(Reisekosten!$K16,"t. MMM "),"Km-Geld: "&amp;Reisekosten!D16&amp;" am "&amp;TEXT(Reisekosten!$H16,"t. MMM ")))</f>
        <v/>
      </c>
    </row>
    <row r="16" spans="1:6">
      <c r="A16" s="103" t="str">
        <f>IFERROR(IF(C16="","",-Reisekosten!T17),"")</f>
        <v/>
      </c>
      <c r="B16" s="31" t="str">
        <f t="shared" si="0"/>
        <v/>
      </c>
      <c r="C16" s="32" t="str">
        <f>IF(Reisekosten!H17="","",Reisekosten!$G$1&amp;Reisekosten!$H$1&amp;Reisekosten!$I$1)</f>
        <v/>
      </c>
      <c r="D16" s="33" t="str">
        <f>IF(Reisekosten!K17="","",Reisekosten!K17)</f>
        <v/>
      </c>
      <c r="E16" s="31" t="str">
        <f t="shared" si="1"/>
        <v/>
      </c>
      <c r="F16" s="23" t="str">
        <f>IF(D16="","",IF(Reisekosten!$K17&lt;&gt;Reisekosten!$H17,"Km-Geld: "&amp;Reisekosten!D17&amp;" "&amp;TEXT(Reisekosten!$H17,"t. MMM ")&amp;"bis "&amp;TEXT(Reisekosten!$K17,"t. MMM "),"Km-Geld: "&amp;Reisekosten!D17&amp;" am "&amp;TEXT(Reisekosten!$H17,"t. MMM ")))</f>
        <v/>
      </c>
    </row>
    <row r="17" spans="1:6">
      <c r="A17" s="103" t="str">
        <f>IFERROR(IF(C17="","",-Reisekosten!T18),"")</f>
        <v/>
      </c>
      <c r="B17" s="31" t="str">
        <f t="shared" si="0"/>
        <v/>
      </c>
      <c r="C17" s="32" t="str">
        <f>IF(Reisekosten!H18="","",Reisekosten!$G$1&amp;Reisekosten!$H$1&amp;Reisekosten!$I$1)</f>
        <v/>
      </c>
      <c r="D17" s="33" t="str">
        <f>IF(Reisekosten!K18="","",Reisekosten!K18)</f>
        <v/>
      </c>
      <c r="E17" s="31" t="str">
        <f t="shared" si="1"/>
        <v/>
      </c>
      <c r="F17" s="23" t="str">
        <f>IF(D17="","",IF(Reisekosten!$K18&lt;&gt;Reisekosten!$H18,"Km-Geld: "&amp;Reisekosten!D18&amp;" "&amp;TEXT(Reisekosten!$H18,"t. MMM ")&amp;"bis "&amp;TEXT(Reisekosten!$K18,"t. MMM "),"Km-Geld: "&amp;Reisekosten!D18&amp;" am "&amp;TEXT(Reisekosten!$H18,"t. MMM ")))</f>
        <v/>
      </c>
    </row>
    <row r="18" spans="1:6">
      <c r="A18" s="103" t="str">
        <f>IFERROR(IF(C18="","",-Reisekosten!T19),"")</f>
        <v/>
      </c>
      <c r="B18" s="31" t="str">
        <f t="shared" si="0"/>
        <v/>
      </c>
      <c r="C18" s="32" t="str">
        <f>IF(Reisekosten!H19="","",Reisekosten!$G$1&amp;Reisekosten!$H$1&amp;Reisekosten!$I$1)</f>
        <v/>
      </c>
      <c r="D18" s="33" t="str">
        <f>IF(Reisekosten!K19="","",Reisekosten!K19)</f>
        <v/>
      </c>
      <c r="E18" s="31" t="str">
        <f t="shared" si="1"/>
        <v/>
      </c>
      <c r="F18" s="23" t="str">
        <f>IF(D18="","",IF(Reisekosten!$K19&lt;&gt;Reisekosten!$H19,"Km-Geld: "&amp;Reisekosten!D19&amp;" "&amp;TEXT(Reisekosten!$H19,"t. MMM ")&amp;"bis "&amp;TEXT(Reisekosten!$K19,"t. MMM "),"Km-Geld: "&amp;Reisekosten!D19&amp;" am "&amp;TEXT(Reisekosten!$H19,"t. MMM ")))</f>
        <v/>
      </c>
    </row>
    <row r="19" spans="1:6">
      <c r="A19" s="103" t="str">
        <f>IFERROR(IF(C19="","",-Reisekosten!T20),"")</f>
        <v/>
      </c>
      <c r="B19" s="31" t="str">
        <f t="shared" si="0"/>
        <v/>
      </c>
      <c r="C19" s="32" t="str">
        <f>IF(Reisekosten!H20="","",Reisekosten!$G$1&amp;Reisekosten!$H$1&amp;Reisekosten!$I$1)</f>
        <v/>
      </c>
      <c r="D19" s="33" t="str">
        <f>IF(Reisekosten!K20="","",Reisekosten!K20)</f>
        <v/>
      </c>
      <c r="E19" s="31" t="str">
        <f t="shared" si="1"/>
        <v/>
      </c>
      <c r="F19" s="23" t="str">
        <f>IF(D19="","",IF(Reisekosten!$K20&lt;&gt;Reisekosten!$H20,"Km-Geld: "&amp;Reisekosten!D20&amp;" "&amp;TEXT(Reisekosten!$H20,"t. MMM ")&amp;"bis "&amp;TEXT(Reisekosten!$K20,"t. MMM "),"Km-Geld: "&amp;Reisekosten!D20&amp;" am "&amp;TEXT(Reisekosten!$H20,"t. MMM ")))</f>
        <v/>
      </c>
    </row>
    <row r="20" spans="1:6">
      <c r="A20" s="103" t="str">
        <f>IFERROR(IF(C20="","",-Reisekosten!T21),"")</f>
        <v/>
      </c>
      <c r="B20" s="31" t="str">
        <f t="shared" si="0"/>
        <v/>
      </c>
      <c r="C20" s="32" t="str">
        <f>IF(Reisekosten!H21="","",Reisekosten!$G$1&amp;Reisekosten!$H$1&amp;Reisekosten!$I$1)</f>
        <v/>
      </c>
      <c r="D20" s="33" t="str">
        <f>IF(Reisekosten!K21="","",Reisekosten!K21)</f>
        <v/>
      </c>
      <c r="E20" s="31" t="str">
        <f t="shared" si="1"/>
        <v/>
      </c>
      <c r="F20" s="23" t="str">
        <f>IF(D20="","",IF(Reisekosten!$K21&lt;&gt;Reisekosten!$H21,"Km-Geld: "&amp;Reisekosten!D21&amp;" "&amp;TEXT(Reisekosten!$H21,"t. MMM ")&amp;"bis "&amp;TEXT(Reisekosten!$K21,"t. MMM "),"Km-Geld: "&amp;Reisekosten!D21&amp;" am "&amp;TEXT(Reisekosten!$H21,"t. MMM ")))</f>
        <v/>
      </c>
    </row>
    <row r="21" spans="1:6">
      <c r="A21" s="103" t="str">
        <f>IFERROR(IF(C21="","",-Reisekosten!T22),"")</f>
        <v/>
      </c>
      <c r="B21" s="31" t="str">
        <f t="shared" si="0"/>
        <v/>
      </c>
      <c r="C21" s="32" t="str">
        <f>IF(Reisekosten!H22="","",Reisekosten!$G$1&amp;Reisekosten!$H$1&amp;Reisekosten!$I$1)</f>
        <v/>
      </c>
      <c r="D21" s="33" t="str">
        <f>IF(Reisekosten!K22="","",Reisekosten!K22)</f>
        <v/>
      </c>
      <c r="E21" s="31" t="str">
        <f t="shared" si="1"/>
        <v/>
      </c>
      <c r="F21" s="23" t="str">
        <f>IF(D21="","",IF(Reisekosten!$K22&lt;&gt;Reisekosten!$H22,"Km-Geld: "&amp;Reisekosten!D22&amp;" "&amp;TEXT(Reisekosten!$H22,"t. MMM ")&amp;"bis "&amp;TEXT(Reisekosten!$K22,"t. MMM "),"Km-Geld: "&amp;Reisekosten!D22&amp;" am "&amp;TEXT(Reisekosten!$H22,"t. MMM ")))</f>
        <v/>
      </c>
    </row>
    <row r="22" spans="1:6">
      <c r="A22" s="103" t="str">
        <f>IFERROR(IF(C22="","",-Reisekosten!T23),"")</f>
        <v/>
      </c>
      <c r="B22" s="31" t="str">
        <f t="shared" si="0"/>
        <v/>
      </c>
      <c r="C22" s="32" t="str">
        <f>IF(Reisekosten!H23="","",Reisekosten!$G$1&amp;Reisekosten!$H$1&amp;Reisekosten!$I$1)</f>
        <v/>
      </c>
      <c r="D22" s="33" t="str">
        <f>IF(Reisekosten!K23="","",Reisekosten!K23)</f>
        <v/>
      </c>
      <c r="E22" s="31" t="str">
        <f t="shared" si="1"/>
        <v/>
      </c>
      <c r="F22" s="23" t="str">
        <f>IF(D22="","",IF(Reisekosten!$K23&lt;&gt;Reisekosten!$H23,"Km-Geld: "&amp;Reisekosten!D23&amp;" "&amp;TEXT(Reisekosten!$H23,"t. MMM ")&amp;"bis "&amp;TEXT(Reisekosten!$K23,"t. MMM "),"Km-Geld: "&amp;Reisekosten!D23&amp;" am "&amp;TEXT(Reisekosten!$H23,"t. MMM ")))</f>
        <v/>
      </c>
    </row>
    <row r="23" spans="1:6">
      <c r="A23" s="103" t="str">
        <f>IFERROR(IF(C23="","",-Reisekosten!T24),"")</f>
        <v/>
      </c>
      <c r="B23" s="31" t="str">
        <f t="shared" si="0"/>
        <v/>
      </c>
      <c r="C23" s="32" t="str">
        <f>IF(Reisekosten!H24="","",Reisekosten!$G$1&amp;Reisekosten!$H$1&amp;Reisekosten!$I$1)</f>
        <v/>
      </c>
      <c r="D23" s="33" t="str">
        <f>IF(Reisekosten!K24="","",Reisekosten!K24)</f>
        <v/>
      </c>
      <c r="E23" s="31" t="str">
        <f t="shared" si="1"/>
        <v/>
      </c>
      <c r="F23" s="23" t="str">
        <f>IF(D23="","",IF(Reisekosten!$K24&lt;&gt;Reisekosten!$H24,"Km-Geld: "&amp;Reisekosten!D24&amp;" "&amp;TEXT(Reisekosten!$H24,"t. MMM ")&amp;"bis "&amp;TEXT(Reisekosten!$K24,"t. MMM "),"Km-Geld: "&amp;Reisekosten!D24&amp;" am "&amp;TEXT(Reisekosten!$H24,"t. MMM ")))</f>
        <v/>
      </c>
    </row>
    <row r="24" spans="1:6">
      <c r="A24" s="103" t="str">
        <f>IFERROR(IF(C24="","",-Reisekosten!T25),"")</f>
        <v/>
      </c>
      <c r="B24" s="31" t="str">
        <f t="shared" si="0"/>
        <v/>
      </c>
      <c r="C24" s="32" t="str">
        <f>IF(Reisekosten!H25="","",Reisekosten!$G$1&amp;Reisekosten!$H$1&amp;Reisekosten!$I$1)</f>
        <v/>
      </c>
      <c r="D24" s="33" t="str">
        <f>IF(Reisekosten!K25="","",Reisekosten!K25)</f>
        <v/>
      </c>
      <c r="E24" s="31" t="str">
        <f t="shared" si="1"/>
        <v/>
      </c>
      <c r="F24" s="23" t="str">
        <f>IF(D24="","",IF(Reisekosten!$K25&lt;&gt;Reisekosten!$H25,"Km-Geld: "&amp;Reisekosten!D25&amp;" "&amp;TEXT(Reisekosten!$H25,"t. MMM ")&amp;"bis "&amp;TEXT(Reisekosten!$K25,"t. MMM "),"Km-Geld: "&amp;Reisekosten!D25&amp;" am "&amp;TEXT(Reisekosten!$H25,"t. MMM ")))</f>
        <v/>
      </c>
    </row>
    <row r="25" spans="1:6">
      <c r="A25" s="103" t="str">
        <f>IFERROR(IF(C25="","",-Reisekosten!T26),"")</f>
        <v/>
      </c>
      <c r="B25" s="31" t="str">
        <f t="shared" si="0"/>
        <v/>
      </c>
      <c r="C25" s="32" t="str">
        <f>IF(Reisekosten!H26="","",Reisekosten!$G$1&amp;Reisekosten!$H$1&amp;Reisekosten!$I$1)</f>
        <v/>
      </c>
      <c r="D25" s="33" t="str">
        <f>IF(Reisekosten!K26="","",Reisekosten!K26)</f>
        <v/>
      </c>
      <c r="E25" s="31" t="str">
        <f t="shared" si="1"/>
        <v/>
      </c>
      <c r="F25" s="23" t="str">
        <f>IF(D25="","",IF(Reisekosten!$K26&lt;&gt;Reisekosten!$H26,"Km-Geld: "&amp;Reisekosten!D26&amp;" "&amp;TEXT(Reisekosten!$H26,"t. MMM ")&amp;"bis "&amp;TEXT(Reisekosten!$K26,"t. MMM "),"Km-Geld: "&amp;Reisekosten!D26&amp;" am "&amp;TEXT(Reisekosten!$H26,"t. MMM ")))</f>
        <v/>
      </c>
    </row>
    <row r="26" spans="1:6">
      <c r="A26" s="103" t="str">
        <f>IFERROR(IF(C26="","",-Reisekosten!T27),"")</f>
        <v/>
      </c>
      <c r="B26" s="31" t="str">
        <f t="shared" si="0"/>
        <v/>
      </c>
      <c r="C26" s="32" t="str">
        <f>IF(Reisekosten!H27="","",Reisekosten!$G$1&amp;Reisekosten!$H$1&amp;Reisekosten!$I$1)</f>
        <v/>
      </c>
      <c r="D26" s="33" t="str">
        <f>IF(Reisekosten!K27="","",Reisekosten!K27)</f>
        <v/>
      </c>
      <c r="E26" s="31" t="str">
        <f t="shared" si="1"/>
        <v/>
      </c>
      <c r="F26" s="23" t="str">
        <f>IF(D26="","",IF(Reisekosten!$K27&lt;&gt;Reisekosten!$H27,"Km-Geld: "&amp;Reisekosten!D27&amp;" "&amp;TEXT(Reisekosten!$H27,"t. MMM ")&amp;"bis "&amp;TEXT(Reisekosten!$K27,"t. MMM "),"Km-Geld: "&amp;Reisekosten!D27&amp;" am "&amp;TEXT(Reisekosten!$H27,"t. MMM ")))</f>
        <v/>
      </c>
    </row>
    <row r="27" spans="1:6">
      <c r="A27" s="103" t="str">
        <f>IFERROR(IF(C27="","",-Reisekosten!T28),"")</f>
        <v/>
      </c>
      <c r="B27" s="31" t="str">
        <f t="shared" si="0"/>
        <v/>
      </c>
      <c r="C27" s="32" t="str">
        <f>IF(Reisekosten!H28="","",Reisekosten!$G$1&amp;Reisekosten!$H$1&amp;Reisekosten!$I$1)</f>
        <v/>
      </c>
      <c r="D27" s="33" t="str">
        <f>IF(Reisekosten!K28="","",Reisekosten!K28)</f>
        <v/>
      </c>
      <c r="E27" s="31" t="str">
        <f t="shared" si="1"/>
        <v/>
      </c>
      <c r="F27" s="23" t="str">
        <f>IF(D27="","",IF(Reisekosten!$K28&lt;&gt;Reisekosten!$H28,"Km-Geld: "&amp;Reisekosten!D28&amp;" "&amp;TEXT(Reisekosten!$H28,"t. MMM ")&amp;"bis "&amp;TEXT(Reisekosten!$K28,"t. MMM "),"Km-Geld: "&amp;Reisekosten!D28&amp;" am "&amp;TEXT(Reisekosten!$H28,"t. MMM ")))</f>
        <v/>
      </c>
    </row>
    <row r="28" spans="1:6">
      <c r="A28" s="103" t="str">
        <f>IFERROR(IF(C28="","",-Reisekosten!T29),"")</f>
        <v/>
      </c>
      <c r="B28" s="31" t="str">
        <f t="shared" si="0"/>
        <v/>
      </c>
      <c r="C28" s="32" t="str">
        <f>IF(Reisekosten!H29="","",Reisekosten!$G$1&amp;Reisekosten!$H$1&amp;Reisekosten!$I$1)</f>
        <v/>
      </c>
      <c r="D28" s="33" t="str">
        <f>IF(Reisekosten!K29="","",Reisekosten!K29)</f>
        <v/>
      </c>
      <c r="E28" s="31" t="str">
        <f t="shared" si="1"/>
        <v/>
      </c>
      <c r="F28" s="23" t="str">
        <f>IF(D28="","",IF(Reisekosten!$K29&lt;&gt;Reisekosten!$H29,"Km-Geld: "&amp;Reisekosten!D29&amp;" "&amp;TEXT(Reisekosten!$H29,"t. MMM ")&amp;"bis "&amp;TEXT(Reisekosten!$K29,"t. MMM "),"Km-Geld: "&amp;Reisekosten!D29&amp;" am "&amp;TEXT(Reisekosten!$H29,"t. MMM ")))</f>
        <v/>
      </c>
    </row>
    <row r="29" spans="1:6">
      <c r="A29" s="103" t="str">
        <f>IFERROR(IF(C29="","",-Reisekosten!T30),"")</f>
        <v/>
      </c>
      <c r="B29" s="31" t="str">
        <f t="shared" si="0"/>
        <v/>
      </c>
      <c r="C29" s="32" t="str">
        <f>IF(Reisekosten!H30="","",Reisekosten!$G$1&amp;Reisekosten!$H$1&amp;Reisekosten!$I$1)</f>
        <v/>
      </c>
      <c r="D29" s="33" t="str">
        <f>IF(Reisekosten!K30="","",Reisekosten!K30)</f>
        <v/>
      </c>
      <c r="E29" s="31" t="str">
        <f t="shared" si="1"/>
        <v/>
      </c>
      <c r="F29" s="23" t="str">
        <f>IF(D29="","",IF(Reisekosten!$K30&lt;&gt;Reisekosten!$H30,"Km-Geld: "&amp;Reisekosten!D30&amp;" "&amp;TEXT(Reisekosten!$H30,"t. MMM ")&amp;"bis "&amp;TEXT(Reisekosten!$K30,"t. MMM "),"Km-Geld: "&amp;Reisekosten!D30&amp;" am "&amp;TEXT(Reisekosten!$H30,"t. MMM ")))</f>
        <v/>
      </c>
    </row>
    <row r="30" spans="1:6">
      <c r="A30" s="103" t="str">
        <f>IFERROR(IF(C30="","",-Reisekosten!T31),"")</f>
        <v/>
      </c>
      <c r="B30" s="31" t="str">
        <f t="shared" si="0"/>
        <v/>
      </c>
      <c r="C30" s="32" t="str">
        <f>IF(Reisekosten!H31="","",Reisekosten!$G$1&amp;Reisekosten!$H$1&amp;Reisekosten!$I$1)</f>
        <v/>
      </c>
      <c r="D30" s="33" t="str">
        <f>IF(Reisekosten!K31="","",Reisekosten!K31)</f>
        <v/>
      </c>
      <c r="E30" s="31" t="str">
        <f t="shared" si="1"/>
        <v/>
      </c>
      <c r="F30" s="23" t="str">
        <f>IF(D30="","",IF(Reisekosten!$K31&lt;&gt;Reisekosten!$H31,"Km-Geld: "&amp;Reisekosten!D31&amp;" "&amp;TEXT(Reisekosten!$H31,"t. MMM ")&amp;"bis "&amp;TEXT(Reisekosten!$K31,"t. MMM "),"Km-Geld: "&amp;Reisekosten!D31&amp;" am "&amp;TEXT(Reisekosten!$H31,"t. MMM ")))</f>
        <v/>
      </c>
    </row>
    <row r="31" spans="1:6">
      <c r="A31" s="103" t="str">
        <f>IFERROR(IF(C31="","",-Reisekosten!T32),"")</f>
        <v/>
      </c>
      <c r="B31" s="31" t="str">
        <f t="shared" si="0"/>
        <v/>
      </c>
      <c r="C31" s="32" t="str">
        <f>IF(Reisekosten!H32="","",Reisekosten!$G$1&amp;Reisekosten!$H$1&amp;Reisekosten!$I$1)</f>
        <v/>
      </c>
      <c r="D31" s="33" t="str">
        <f>IF(Reisekosten!K32="","",Reisekosten!K32)</f>
        <v/>
      </c>
      <c r="E31" s="31" t="str">
        <f t="shared" si="1"/>
        <v/>
      </c>
      <c r="F31" s="23" t="str">
        <f>IF(D31="","",IF(Reisekosten!$K32&lt;&gt;Reisekosten!$H32,"Km-Geld: "&amp;Reisekosten!D32&amp;" "&amp;TEXT(Reisekosten!$H32,"t. MMM ")&amp;"bis "&amp;TEXT(Reisekosten!$K32,"t. MMM "),"Km-Geld: "&amp;Reisekosten!D32&amp;" am "&amp;TEXT(Reisekosten!$H32,"t. MMM ")))</f>
        <v/>
      </c>
    </row>
    <row r="32" spans="1:6">
      <c r="A32" s="103" t="str">
        <f>IFERROR(IF(C32="","",-Reisekosten!T33),"")</f>
        <v/>
      </c>
      <c r="B32" s="31" t="str">
        <f t="shared" si="0"/>
        <v/>
      </c>
      <c r="C32" s="32" t="str">
        <f>IF(Reisekosten!H33="","",Reisekosten!$G$1&amp;Reisekosten!$H$1&amp;Reisekosten!$I$1)</f>
        <v/>
      </c>
      <c r="D32" s="33" t="str">
        <f>IF(Reisekosten!K33="","",Reisekosten!K33)</f>
        <v/>
      </c>
      <c r="E32" s="31" t="str">
        <f t="shared" si="1"/>
        <v/>
      </c>
      <c r="F32" s="23" t="str">
        <f>IF(D32="","",IF(Reisekosten!$K33&lt;&gt;Reisekosten!$H33,"Km-Geld: "&amp;Reisekosten!D33&amp;" "&amp;TEXT(Reisekosten!$H33,"t. MMM ")&amp;"bis "&amp;TEXT(Reisekosten!$K33,"t. MMM "),"Km-Geld: "&amp;Reisekosten!D33&amp;" am "&amp;TEXT(Reisekosten!$H33,"t. MMM ")))</f>
        <v/>
      </c>
    </row>
    <row r="33" spans="1:6">
      <c r="A33" s="103" t="str">
        <f>IFERROR(IF(C33="","",-Reisekosten!T34),"")</f>
        <v/>
      </c>
      <c r="B33" s="31" t="str">
        <f t="shared" si="0"/>
        <v/>
      </c>
      <c r="C33" s="32" t="str">
        <f>IF(Reisekosten!H34="","",Reisekosten!$G$1&amp;Reisekosten!$H$1&amp;Reisekosten!$I$1)</f>
        <v/>
      </c>
      <c r="D33" s="33" t="str">
        <f>IF(Reisekosten!K34="","",Reisekosten!K34)</f>
        <v/>
      </c>
      <c r="E33" s="31" t="str">
        <f t="shared" si="1"/>
        <v/>
      </c>
      <c r="F33" s="23" t="str">
        <f>IF(D33="","",IF(Reisekosten!$K34&lt;&gt;Reisekosten!$H34,"Km-Geld: "&amp;Reisekosten!D34&amp;" "&amp;TEXT(Reisekosten!$H34,"t. MMM ")&amp;"bis "&amp;TEXT(Reisekosten!$K34,"t. MMM "),"Km-Geld: "&amp;Reisekosten!D34&amp;" am "&amp;TEXT(Reisekosten!$H34,"t. MMM ")))</f>
        <v/>
      </c>
    </row>
    <row r="34" spans="1:6">
      <c r="A34" s="103" t="str">
        <f>IFERROR(IF(C34="","",-Reisekosten!T35),"")</f>
        <v/>
      </c>
      <c r="B34" s="31" t="str">
        <f t="shared" si="0"/>
        <v/>
      </c>
      <c r="C34" s="32" t="str">
        <f>IF(Reisekosten!H35="","",Reisekosten!$G$1&amp;Reisekosten!$H$1&amp;Reisekosten!$I$1)</f>
        <v/>
      </c>
      <c r="D34" s="33" t="str">
        <f>IF(Reisekosten!K35="","",Reisekosten!K35)</f>
        <v/>
      </c>
      <c r="E34" s="31" t="str">
        <f t="shared" si="1"/>
        <v/>
      </c>
      <c r="F34" s="23" t="str">
        <f>IF(D34="","",IF(Reisekosten!$K35&lt;&gt;Reisekosten!$H35,"Km-Geld: "&amp;Reisekosten!D35&amp;" "&amp;TEXT(Reisekosten!$H35,"t. MMM ")&amp;"bis "&amp;TEXT(Reisekosten!$K35,"t. MMM "),"Km-Geld: "&amp;Reisekosten!D35&amp;" am "&amp;TEXT(Reisekosten!$H35,"t. MMM ")))</f>
        <v/>
      </c>
    </row>
    <row r="35" spans="1:6">
      <c r="A35" s="103" t="str">
        <f>IFERROR(IF(C35="","",-Reisekosten!T36),"")</f>
        <v/>
      </c>
      <c r="B35" s="31" t="str">
        <f t="shared" si="0"/>
        <v/>
      </c>
      <c r="C35" s="32" t="str">
        <f>IF(Reisekosten!H36="","",Reisekosten!$G$1&amp;Reisekosten!$H$1&amp;Reisekosten!$I$1)</f>
        <v/>
      </c>
      <c r="D35" s="33" t="str">
        <f>IF(Reisekosten!K36="","",Reisekosten!K36)</f>
        <v/>
      </c>
      <c r="E35" s="31" t="str">
        <f t="shared" si="1"/>
        <v/>
      </c>
      <c r="F35" s="23" t="str">
        <f>IF(D35="","",IF(Reisekosten!$K36&lt;&gt;Reisekosten!$H36,"Km-Geld: "&amp;Reisekosten!D36&amp;" "&amp;TEXT(Reisekosten!$H36,"t. MMM ")&amp;"bis "&amp;TEXT(Reisekosten!$K36,"t. MMM "),"Km-Geld: "&amp;Reisekosten!D36&amp;" am "&amp;TEXT(Reisekosten!$H36,"t. MMM ")))</f>
        <v/>
      </c>
    </row>
    <row r="36" spans="1:6">
      <c r="A36" s="103" t="str">
        <f>IFERROR(IF(C36="","",-Reisekosten!T37),"")</f>
        <v/>
      </c>
      <c r="B36" s="31" t="str">
        <f t="shared" si="0"/>
        <v/>
      </c>
      <c r="C36" s="32" t="str">
        <f>IF(Reisekosten!H37="","",Reisekosten!$G$1&amp;Reisekosten!$H$1&amp;Reisekosten!$I$1)</f>
        <v/>
      </c>
      <c r="D36" s="33" t="str">
        <f>IF(Reisekosten!K37="","",Reisekosten!K37)</f>
        <v/>
      </c>
      <c r="E36" s="31" t="str">
        <f t="shared" si="1"/>
        <v/>
      </c>
      <c r="F36" s="23" t="str">
        <f>IF(D36="","",IF(Reisekosten!$K37&lt;&gt;Reisekosten!$H37,"Km-Geld: "&amp;Reisekosten!D37&amp;" "&amp;TEXT(Reisekosten!$H37,"t. MMM ")&amp;"bis "&amp;TEXT(Reisekosten!$K37,"t. MMM "),"Km-Geld: "&amp;Reisekosten!D37&amp;" am "&amp;TEXT(Reisekosten!$H37,"t. MMM ")))</f>
        <v/>
      </c>
    </row>
    <row r="37" spans="1:6">
      <c r="A37" s="103" t="str">
        <f>IFERROR(IF(C37="","",-Reisekosten!T38),"")</f>
        <v/>
      </c>
      <c r="B37" s="31" t="str">
        <f t="shared" si="0"/>
        <v/>
      </c>
      <c r="C37" s="32" t="str">
        <f>IF(Reisekosten!H38="","",Reisekosten!$G$1&amp;Reisekosten!$H$1&amp;Reisekosten!$I$1)</f>
        <v/>
      </c>
      <c r="D37" s="33" t="str">
        <f>IF(Reisekosten!K38="","",Reisekosten!K38)</f>
        <v/>
      </c>
      <c r="E37" s="31" t="str">
        <f t="shared" si="1"/>
        <v/>
      </c>
      <c r="F37" s="23" t="str">
        <f>IF(D37="","",IF(Reisekosten!$K38&lt;&gt;Reisekosten!$H38,"Km-Geld: "&amp;Reisekosten!D38&amp;" "&amp;TEXT(Reisekosten!$H38,"t. MMM ")&amp;"bis "&amp;TEXT(Reisekosten!$K38,"t. MMM "),"Km-Geld: "&amp;Reisekosten!D38&amp;" am "&amp;TEXT(Reisekosten!$H38,"t. MMM ")))</f>
        <v/>
      </c>
    </row>
    <row r="38" spans="1:6">
      <c r="A38" s="103" t="str">
        <f>IFERROR(IF(C38="","",-Reisekosten!T39),"")</f>
        <v/>
      </c>
      <c r="B38" s="31" t="str">
        <f t="shared" si="0"/>
        <v/>
      </c>
      <c r="C38" s="32" t="str">
        <f>IF(Reisekosten!H39="","",Reisekosten!$G$1&amp;Reisekosten!$H$1&amp;Reisekosten!$I$1)</f>
        <v/>
      </c>
      <c r="D38" s="33" t="str">
        <f>IF(Reisekosten!K39="","",Reisekosten!K39)</f>
        <v/>
      </c>
      <c r="E38" s="31" t="str">
        <f t="shared" si="1"/>
        <v/>
      </c>
      <c r="F38" s="23" t="str">
        <f>IF(D38="","",IF(Reisekosten!$K39&lt;&gt;Reisekosten!$H39,"Km-Geld: "&amp;Reisekosten!D39&amp;" "&amp;TEXT(Reisekosten!$H39,"t. MMM ")&amp;"bis "&amp;TEXT(Reisekosten!$K39,"t. MMM "),"Km-Geld: "&amp;Reisekosten!D39&amp;" am "&amp;TEXT(Reisekosten!$H39,"t. MMM ")))</f>
        <v/>
      </c>
    </row>
    <row r="39" spans="1:6">
      <c r="A39" s="103" t="str">
        <f>IFERROR(IF(C39="","",-Reisekosten!T40),"")</f>
        <v/>
      </c>
      <c r="B39" s="31" t="str">
        <f t="shared" si="0"/>
        <v/>
      </c>
      <c r="C39" s="32" t="str">
        <f>IF(Reisekosten!H40="","",Reisekosten!$G$1&amp;Reisekosten!$H$1&amp;Reisekosten!$I$1)</f>
        <v/>
      </c>
      <c r="D39" s="33" t="str">
        <f>IF(Reisekosten!K40="","",Reisekosten!K40)</f>
        <v/>
      </c>
      <c r="E39" s="31" t="str">
        <f t="shared" si="1"/>
        <v/>
      </c>
      <c r="F39" s="23" t="str">
        <f>IF(D39="","",IF(Reisekosten!$K40&lt;&gt;Reisekosten!$H40,"Km-Geld: "&amp;Reisekosten!D40&amp;" "&amp;TEXT(Reisekosten!$H40,"t. MMM ")&amp;"bis "&amp;TEXT(Reisekosten!$K40,"t. MMM "),"Km-Geld: "&amp;Reisekosten!D40&amp;" am "&amp;TEXT(Reisekosten!$H40,"t. MMM ")))</f>
        <v/>
      </c>
    </row>
    <row r="40" spans="1:6">
      <c r="A40" s="103" t="str">
        <f>IFERROR(IF(C40="","",-Reisekosten!T41),"")</f>
        <v/>
      </c>
      <c r="B40" s="31" t="str">
        <f t="shared" si="0"/>
        <v/>
      </c>
      <c r="C40" s="32" t="str">
        <f>IF(Reisekosten!H41="","",Reisekosten!$G$1&amp;Reisekosten!$H$1&amp;Reisekosten!$I$1)</f>
        <v/>
      </c>
      <c r="D40" s="33" t="str">
        <f>IF(Reisekosten!K41="","",Reisekosten!K41)</f>
        <v/>
      </c>
      <c r="E40" s="31" t="str">
        <f t="shared" si="1"/>
        <v/>
      </c>
      <c r="F40" s="23" t="str">
        <f>IF(D40="","",IF(Reisekosten!$K41&lt;&gt;Reisekosten!$H41,"Km-Geld: "&amp;Reisekosten!D41&amp;" "&amp;TEXT(Reisekosten!$H41,"t. MMM ")&amp;"bis "&amp;TEXT(Reisekosten!$K41,"t. MMM "),"Km-Geld: "&amp;Reisekosten!D41&amp;" am "&amp;TEXT(Reisekosten!$H41,"t. MMM ")))</f>
        <v/>
      </c>
    </row>
    <row r="41" spans="1:6">
      <c r="A41" s="103" t="str">
        <f>IFERROR(IF(C41="","",-Reisekosten!T42),"")</f>
        <v/>
      </c>
      <c r="B41" s="31" t="str">
        <f t="shared" si="0"/>
        <v/>
      </c>
      <c r="C41" s="32" t="str">
        <f>IF(Reisekosten!H42="","",Reisekosten!$G$1&amp;Reisekosten!$H$1&amp;Reisekosten!$I$1)</f>
        <v/>
      </c>
      <c r="D41" s="33" t="str">
        <f>IF(Reisekosten!K42="","",Reisekosten!K42)</f>
        <v/>
      </c>
      <c r="E41" s="31" t="str">
        <f t="shared" si="1"/>
        <v/>
      </c>
      <c r="F41" s="23" t="str">
        <f>IF(D41="","",IF(Reisekosten!$K42&lt;&gt;Reisekosten!$H42,"Km-Geld: "&amp;Reisekosten!D42&amp;" "&amp;TEXT(Reisekosten!$H42,"t. MMM ")&amp;"bis "&amp;TEXT(Reisekosten!$K42,"t. MMM "),"Km-Geld: "&amp;Reisekosten!D42&amp;" am "&amp;TEXT(Reisekosten!$H42,"t. MMM ")))</f>
        <v/>
      </c>
    </row>
    <row r="42" spans="1:6">
      <c r="A42" s="103" t="str">
        <f>IFERROR(IF(C42="","",-Reisekosten!T43),"")</f>
        <v/>
      </c>
      <c r="B42" s="31" t="str">
        <f t="shared" si="0"/>
        <v/>
      </c>
      <c r="C42" s="32" t="str">
        <f>IF(Reisekosten!H43="","",Reisekosten!$G$1&amp;Reisekosten!$H$1&amp;Reisekosten!$I$1)</f>
        <v/>
      </c>
      <c r="D42" s="33" t="str">
        <f>IF(Reisekosten!K43="","",Reisekosten!K43)</f>
        <v/>
      </c>
      <c r="E42" s="31" t="str">
        <f t="shared" si="1"/>
        <v/>
      </c>
      <c r="F42" s="23" t="str">
        <f>IF(D42="","",IF(Reisekosten!$K43&lt;&gt;Reisekosten!$H43,"Km-Geld: "&amp;Reisekosten!D43&amp;" "&amp;TEXT(Reisekosten!$H43,"t. MMM ")&amp;"bis "&amp;TEXT(Reisekosten!$K43,"t. MMM "),"Km-Geld: "&amp;Reisekosten!D43&amp;" am "&amp;TEXT(Reisekosten!$H43,"t. MMM ")))</f>
        <v/>
      </c>
    </row>
    <row r="43" spans="1:6">
      <c r="A43" s="103" t="str">
        <f>IFERROR(IF(C43="","",-Reisekosten!T44),"")</f>
        <v/>
      </c>
      <c r="B43" s="31" t="str">
        <f t="shared" si="0"/>
        <v/>
      </c>
      <c r="C43" s="32" t="str">
        <f>IF(Reisekosten!H44="","",Reisekosten!$G$1&amp;Reisekosten!$H$1&amp;Reisekosten!$I$1)</f>
        <v/>
      </c>
      <c r="D43" s="33" t="str">
        <f>IF(Reisekosten!K44="","",Reisekosten!K44)</f>
        <v/>
      </c>
      <c r="E43" s="31" t="str">
        <f t="shared" si="1"/>
        <v/>
      </c>
      <c r="F43" s="23" t="str">
        <f>IF(D43="","",IF(Reisekosten!$K44&lt;&gt;Reisekosten!$H44,"Km-Geld: "&amp;Reisekosten!D44&amp;" "&amp;TEXT(Reisekosten!$H44,"t. MMM ")&amp;"bis "&amp;TEXT(Reisekosten!$K44,"t. MMM "),"Km-Geld: "&amp;Reisekosten!D44&amp;" am "&amp;TEXT(Reisekosten!$H44,"t. MMM ")))</f>
        <v/>
      </c>
    </row>
    <row r="44" spans="1:6">
      <c r="A44" s="103" t="str">
        <f>IFERROR(IF(C44="","",-Reisekosten!T45),"")</f>
        <v/>
      </c>
      <c r="B44" s="31" t="str">
        <f t="shared" si="0"/>
        <v/>
      </c>
      <c r="C44" s="32" t="str">
        <f>IF(Reisekosten!H45="","",Reisekosten!$G$1&amp;Reisekosten!$H$1&amp;Reisekosten!$I$1)</f>
        <v/>
      </c>
      <c r="D44" s="33" t="str">
        <f>IF(Reisekosten!K45="","",Reisekosten!K45)</f>
        <v/>
      </c>
      <c r="E44" s="31" t="str">
        <f t="shared" si="1"/>
        <v/>
      </c>
      <c r="F44" s="23" t="str">
        <f>IF(D44="","",IF(Reisekosten!$K45&lt;&gt;Reisekosten!$H45,"Km-Geld: "&amp;Reisekosten!D45&amp;" "&amp;TEXT(Reisekosten!$H45,"t. MMM ")&amp;"bis "&amp;TEXT(Reisekosten!$K45,"t. MMM "),"Km-Geld: "&amp;Reisekosten!D45&amp;" am "&amp;TEXT(Reisekosten!$H45,"t. MMM ")))</f>
        <v/>
      </c>
    </row>
    <row r="45" spans="1:6">
      <c r="A45" s="103" t="str">
        <f>IFERROR(IF(C45="","",-Reisekosten!T46),"")</f>
        <v/>
      </c>
      <c r="B45" s="31" t="str">
        <f t="shared" si="0"/>
        <v/>
      </c>
      <c r="C45" s="32" t="str">
        <f>IF(Reisekosten!H46="","",Reisekosten!$G$1&amp;Reisekosten!$H$1&amp;Reisekosten!$I$1)</f>
        <v/>
      </c>
      <c r="D45" s="33" t="str">
        <f>IF(Reisekosten!K46="","",Reisekosten!K46)</f>
        <v/>
      </c>
      <c r="E45" s="31" t="str">
        <f t="shared" si="1"/>
        <v/>
      </c>
      <c r="F45" s="23" t="str">
        <f>IF(D45="","",IF(Reisekosten!$K46&lt;&gt;Reisekosten!$H46,"Km-Geld: "&amp;Reisekosten!D46&amp;" "&amp;TEXT(Reisekosten!$H46,"t. MMM ")&amp;"bis "&amp;TEXT(Reisekosten!$K46,"t. MMM "),"Km-Geld: "&amp;Reisekosten!D46&amp;" am "&amp;TEXT(Reisekosten!$H46,"t. MMM ")))</f>
        <v/>
      </c>
    </row>
    <row r="46" spans="1:6">
      <c r="A46" s="103" t="str">
        <f>IFERROR(IF(C46="","",-Reisekosten!T47),"")</f>
        <v/>
      </c>
      <c r="B46" s="31" t="str">
        <f t="shared" si="0"/>
        <v/>
      </c>
      <c r="C46" s="32" t="str">
        <f>IF(Reisekosten!H47="","",Reisekosten!$G$1&amp;Reisekosten!$H$1&amp;Reisekosten!$I$1)</f>
        <v/>
      </c>
      <c r="D46" s="33" t="str">
        <f>IF(Reisekosten!K47="","",Reisekosten!K47)</f>
        <v/>
      </c>
      <c r="E46" s="31" t="str">
        <f t="shared" si="1"/>
        <v/>
      </c>
      <c r="F46" s="23" t="str">
        <f>IF(D46="","",IF(Reisekosten!$K47&lt;&gt;Reisekosten!$H47,"Km-Geld: "&amp;Reisekosten!D47&amp;" "&amp;TEXT(Reisekosten!$H47,"t. MMM ")&amp;"bis "&amp;TEXT(Reisekosten!$K47,"t. MMM "),"Km-Geld: "&amp;Reisekosten!D47&amp;" am "&amp;TEXT(Reisekosten!$H47,"t. MMM ")))</f>
        <v/>
      </c>
    </row>
    <row r="47" spans="1:6">
      <c r="A47" s="103" t="str">
        <f>IFERROR(IF(C47="","",-Reisekosten!T48),"")</f>
        <v/>
      </c>
      <c r="B47" s="31" t="str">
        <f t="shared" si="0"/>
        <v/>
      </c>
      <c r="C47" s="32" t="str">
        <f>IF(Reisekosten!H48="","",Reisekosten!$G$1&amp;Reisekosten!$H$1&amp;Reisekosten!$I$1)</f>
        <v/>
      </c>
      <c r="D47" s="33" t="str">
        <f>IF(Reisekosten!K48="","",Reisekosten!K48)</f>
        <v/>
      </c>
      <c r="E47" s="31" t="str">
        <f t="shared" si="1"/>
        <v/>
      </c>
      <c r="F47" s="23" t="str">
        <f>IF(D47="","",IF(Reisekosten!$K48&lt;&gt;Reisekosten!$H48,"Km-Geld: "&amp;Reisekosten!D48&amp;" "&amp;TEXT(Reisekosten!$H48,"t. MMM ")&amp;"bis "&amp;TEXT(Reisekosten!$K48,"t. MMM "),"Km-Geld: "&amp;Reisekosten!D48&amp;" am "&amp;TEXT(Reisekosten!$H48,"t. MMM ")))</f>
        <v/>
      </c>
    </row>
    <row r="48" spans="1:6">
      <c r="A48" s="103" t="str">
        <f>IFERROR(IF(C48="","",-Reisekosten!T49),"")</f>
        <v/>
      </c>
      <c r="B48" s="31" t="str">
        <f t="shared" si="0"/>
        <v/>
      </c>
      <c r="C48" s="32" t="str">
        <f>IF(Reisekosten!H49="","",Reisekosten!$G$1&amp;Reisekosten!$H$1&amp;Reisekosten!$I$1)</f>
        <v/>
      </c>
      <c r="D48" s="33" t="str">
        <f>IF(Reisekosten!K49="","",Reisekosten!K49)</f>
        <v/>
      </c>
      <c r="E48" s="31" t="str">
        <f t="shared" si="1"/>
        <v/>
      </c>
      <c r="F48" s="23" t="str">
        <f>IF(D48="","",IF(Reisekosten!$K49&lt;&gt;Reisekosten!$H49,"Km-Geld: "&amp;Reisekosten!D49&amp;" "&amp;TEXT(Reisekosten!$H49,"t. MMM ")&amp;"bis "&amp;TEXT(Reisekosten!$K49,"t. MMM "),"Km-Geld: "&amp;Reisekosten!D49&amp;" am "&amp;TEXT(Reisekosten!$H49,"t. MMM ")))</f>
        <v/>
      </c>
    </row>
    <row r="49" spans="1:6">
      <c r="A49" s="103" t="str">
        <f>IFERROR(IF(C49="","",-Reisekosten!T50),"")</f>
        <v/>
      </c>
      <c r="B49" s="31" t="str">
        <f t="shared" si="0"/>
        <v/>
      </c>
      <c r="C49" s="32" t="str">
        <f>IF(Reisekosten!H50="","",Reisekosten!$G$1&amp;Reisekosten!$H$1&amp;Reisekosten!$I$1)</f>
        <v/>
      </c>
      <c r="D49" s="33" t="str">
        <f>IF(Reisekosten!K50="","",Reisekosten!K50)</f>
        <v/>
      </c>
      <c r="E49" s="31" t="str">
        <f t="shared" si="1"/>
        <v/>
      </c>
      <c r="F49" s="23" t="str">
        <f>IF(D49="","",IF(Reisekosten!$K50&lt;&gt;Reisekosten!$H50,"Km-Geld: "&amp;Reisekosten!D50&amp;" "&amp;TEXT(Reisekosten!$H50,"t. MMM ")&amp;"bis "&amp;TEXT(Reisekosten!$K50,"t. MMM "),"Km-Geld: "&amp;Reisekosten!D50&amp;" am "&amp;TEXT(Reisekosten!$H50,"t. MMM ")))</f>
        <v/>
      </c>
    </row>
    <row r="50" spans="1:6">
      <c r="A50" s="103" t="str">
        <f>IFERROR(IF(C50="","",-Reisekosten!T51),"")</f>
        <v/>
      </c>
      <c r="B50" s="31" t="str">
        <f t="shared" si="0"/>
        <v/>
      </c>
      <c r="C50" s="32" t="str">
        <f>IF(Reisekosten!H51="","",Reisekosten!$G$1&amp;Reisekosten!$H$1&amp;Reisekosten!$I$1)</f>
        <v/>
      </c>
      <c r="D50" s="33" t="str">
        <f>IF(Reisekosten!K51="","",Reisekosten!K51)</f>
        <v/>
      </c>
      <c r="E50" s="31" t="str">
        <f t="shared" si="1"/>
        <v/>
      </c>
      <c r="F50" s="23" t="str">
        <f>IF(D50="","",IF(Reisekosten!$K51&lt;&gt;Reisekosten!$H51,"Km-Geld: "&amp;Reisekosten!D51&amp;" "&amp;TEXT(Reisekosten!$H51,"t. MMM ")&amp;"bis "&amp;TEXT(Reisekosten!$K51,"t. MMM "),"Km-Geld: "&amp;Reisekosten!D51&amp;" am "&amp;TEXT(Reisekosten!$H51,"t. MMM ")))</f>
        <v/>
      </c>
    </row>
    <row r="51" spans="1:6">
      <c r="A51" s="103" t="str">
        <f>IFERROR(IF(C51="","",-Reisekosten!T52),"")</f>
        <v/>
      </c>
      <c r="B51" s="31" t="str">
        <f t="shared" si="0"/>
        <v/>
      </c>
      <c r="C51" s="32" t="str">
        <f>IF(Reisekosten!H52="","",Reisekosten!$G$1&amp;Reisekosten!$H$1&amp;Reisekosten!$I$1)</f>
        <v/>
      </c>
      <c r="D51" s="33" t="str">
        <f>IF(Reisekosten!K52="","",Reisekosten!K52)</f>
        <v/>
      </c>
      <c r="E51" s="31" t="str">
        <f t="shared" si="1"/>
        <v/>
      </c>
      <c r="F51" s="23" t="str">
        <f>IF(D51="","",IF(Reisekosten!$K52&lt;&gt;Reisekosten!$H52,"Km-Geld: "&amp;Reisekosten!D52&amp;" "&amp;TEXT(Reisekosten!$H52,"t. MMM ")&amp;"bis "&amp;TEXT(Reisekosten!$K52,"t. MMM "),"Km-Geld: "&amp;Reisekosten!D52&amp;" am "&amp;TEXT(Reisekosten!$H52,"t. MMM ")))</f>
        <v/>
      </c>
    </row>
    <row r="52" spans="1:6">
      <c r="A52" s="103" t="str">
        <f>IFERROR(IF(C52="","",-Reisekosten!T53),"")</f>
        <v/>
      </c>
      <c r="B52" s="31" t="str">
        <f t="shared" si="0"/>
        <v/>
      </c>
      <c r="C52" s="32" t="str">
        <f>IF(Reisekosten!H53="","",Reisekosten!$G$1&amp;Reisekosten!$H$1&amp;Reisekosten!$I$1)</f>
        <v/>
      </c>
      <c r="D52" s="33" t="str">
        <f>IF(Reisekosten!K53="","",Reisekosten!K53)</f>
        <v/>
      </c>
      <c r="E52" s="31" t="str">
        <f t="shared" si="1"/>
        <v/>
      </c>
      <c r="F52" s="23" t="str">
        <f>IF(D52="","",IF(Reisekosten!$K53&lt;&gt;Reisekosten!$H53,"Km-Geld: "&amp;Reisekosten!D53&amp;" "&amp;TEXT(Reisekosten!$H53,"t. MMM ")&amp;"bis "&amp;TEXT(Reisekosten!$K53,"t. MMM "),"Km-Geld: "&amp;Reisekosten!D53&amp;" am "&amp;TEXT(Reisekosten!$H53,"t. MMM ")))</f>
        <v/>
      </c>
    </row>
    <row r="53" spans="1:6">
      <c r="A53" s="103" t="str">
        <f>IFERROR(IF(C53="","",-Reisekosten!T54),"")</f>
        <v/>
      </c>
      <c r="B53" s="31" t="str">
        <f t="shared" si="0"/>
        <v/>
      </c>
      <c r="C53" s="32" t="str">
        <f>IF(Reisekosten!H54="","",Reisekosten!$G$1&amp;Reisekosten!$H$1&amp;Reisekosten!$I$1)</f>
        <v/>
      </c>
      <c r="D53" s="33" t="str">
        <f>IF(Reisekosten!K54="","",Reisekosten!K54)</f>
        <v/>
      </c>
      <c r="E53" s="31" t="str">
        <f t="shared" si="1"/>
        <v/>
      </c>
      <c r="F53" s="23" t="str">
        <f>IF(D53="","",IF(Reisekosten!$K54&lt;&gt;Reisekosten!$H54,"Km-Geld: "&amp;Reisekosten!D54&amp;" "&amp;TEXT(Reisekosten!$H54,"t. MMM ")&amp;"bis "&amp;TEXT(Reisekosten!$K54,"t. MMM "),"Km-Geld: "&amp;Reisekosten!D54&amp;" am "&amp;TEXT(Reisekosten!$H54,"t. MMM ")))</f>
        <v/>
      </c>
    </row>
    <row r="54" spans="1:6">
      <c r="A54" s="103" t="str">
        <f>IFERROR(IF(C54="","",-Reisekosten!T55),"")</f>
        <v/>
      </c>
      <c r="B54" s="31" t="str">
        <f t="shared" si="0"/>
        <v/>
      </c>
      <c r="C54" s="32" t="str">
        <f>IF(Reisekosten!H55="","",Reisekosten!$G$1&amp;Reisekosten!$H$1&amp;Reisekosten!$I$1)</f>
        <v/>
      </c>
      <c r="D54" s="33" t="str">
        <f>IF(Reisekosten!K55="","",Reisekosten!K55)</f>
        <v/>
      </c>
      <c r="E54" s="31" t="str">
        <f t="shared" si="1"/>
        <v/>
      </c>
      <c r="F54" s="23" t="str">
        <f>IF(D54="","",IF(Reisekosten!$K55&lt;&gt;Reisekosten!$H55,"Km-Geld: "&amp;Reisekosten!D55&amp;" "&amp;TEXT(Reisekosten!$H55,"t. MMM ")&amp;"bis "&amp;TEXT(Reisekosten!$K55,"t. MMM "),"Km-Geld: "&amp;Reisekosten!D55&amp;" am "&amp;TEXT(Reisekosten!$H55,"t. MMM ")))</f>
        <v/>
      </c>
    </row>
    <row r="55" spans="1:6">
      <c r="A55" s="103" t="str">
        <f>IFERROR(IF(C55="","",-Reisekosten!T56),"")</f>
        <v/>
      </c>
      <c r="B55" s="31" t="str">
        <f t="shared" si="0"/>
        <v/>
      </c>
      <c r="C55" s="32" t="str">
        <f>IF(Reisekosten!H56="","",Reisekosten!$G$1&amp;Reisekosten!$H$1&amp;Reisekosten!$I$1)</f>
        <v/>
      </c>
      <c r="D55" s="33" t="str">
        <f>IF(Reisekosten!K56="","",Reisekosten!K56)</f>
        <v/>
      </c>
      <c r="E55" s="31" t="str">
        <f t="shared" si="1"/>
        <v/>
      </c>
      <c r="F55" s="23" t="str">
        <f>IF(D55="","",IF(Reisekosten!$K56&lt;&gt;Reisekosten!$H56,"Km-Geld: "&amp;Reisekosten!D56&amp;" "&amp;TEXT(Reisekosten!$H56,"t. MMM ")&amp;"bis "&amp;TEXT(Reisekosten!$K56,"t. MMM "),"Km-Geld: "&amp;Reisekosten!D56&amp;" am "&amp;TEXT(Reisekosten!$H56,"t. MMM ")))</f>
        <v/>
      </c>
    </row>
    <row r="56" spans="1:6">
      <c r="A56" s="103" t="str">
        <f>IFERROR(IF(C56="","",-Reisekosten!T57),"")</f>
        <v/>
      </c>
      <c r="B56" s="31" t="str">
        <f t="shared" si="0"/>
        <v/>
      </c>
      <c r="C56" s="32" t="str">
        <f>IF(Reisekosten!H57="","",Reisekosten!$G$1&amp;Reisekosten!$H$1&amp;Reisekosten!$I$1)</f>
        <v/>
      </c>
      <c r="D56" s="33" t="str">
        <f>IF(Reisekosten!K57="","",Reisekosten!K57)</f>
        <v/>
      </c>
      <c r="E56" s="31" t="str">
        <f t="shared" si="1"/>
        <v/>
      </c>
      <c r="F56" s="23" t="str">
        <f>IF(D56="","",IF(Reisekosten!$K57&lt;&gt;Reisekosten!$H57,"Km-Geld: "&amp;Reisekosten!D57&amp;" "&amp;TEXT(Reisekosten!$H57,"t. MMM ")&amp;"bis "&amp;TEXT(Reisekosten!$K57,"t. MMM "),"Km-Geld: "&amp;Reisekosten!D57&amp;" am "&amp;TEXT(Reisekosten!$H57,"t. MMM ")))</f>
        <v/>
      </c>
    </row>
    <row r="57" spans="1:6">
      <c r="A57" s="103" t="str">
        <f>IFERROR(IF(C57="","",-Reisekosten!T58),"")</f>
        <v/>
      </c>
      <c r="B57" s="31" t="str">
        <f t="shared" si="0"/>
        <v/>
      </c>
      <c r="C57" s="32" t="str">
        <f>IF(Reisekosten!H58="","",Reisekosten!$G$1&amp;Reisekosten!$H$1&amp;Reisekosten!$I$1)</f>
        <v/>
      </c>
      <c r="D57" s="33" t="str">
        <f>IF(Reisekosten!K58="","",Reisekosten!K58)</f>
        <v/>
      </c>
      <c r="E57" s="31" t="str">
        <f t="shared" si="1"/>
        <v/>
      </c>
      <c r="F57" s="23" t="str">
        <f>IF(D57="","",IF(Reisekosten!$K58&lt;&gt;Reisekosten!$H58,"Km-Geld: "&amp;Reisekosten!D58&amp;" "&amp;TEXT(Reisekosten!$H58,"t. MMM ")&amp;"bis "&amp;TEXT(Reisekosten!$K58,"t. MMM "),"Km-Geld: "&amp;Reisekosten!D58&amp;" am "&amp;TEXT(Reisekosten!$H58,"t. MMM ")))</f>
        <v/>
      </c>
    </row>
    <row r="58" spans="1:6">
      <c r="A58" s="103" t="str">
        <f>IFERROR(IF(C58="","",-Reisekosten!#REF!),"")</f>
        <v/>
      </c>
      <c r="B58" s="31" t="str">
        <f t="shared" si="0"/>
        <v/>
      </c>
      <c r="C58" s="32" t="e">
        <f>IF(Reisekosten!#REF!="","",Reisekosten!$G$1&amp;Reisekosten!$H$1&amp;Reisekosten!$I$1)</f>
        <v>#REF!</v>
      </c>
      <c r="D58" s="33" t="e">
        <f>IF(Reisekosten!#REF!="","",Reisekosten!#REF!)</f>
        <v>#REF!</v>
      </c>
      <c r="E58" s="31" t="str">
        <f t="shared" si="1"/>
        <v/>
      </c>
      <c r="F58" s="23" t="e">
        <f>IF(D58="","",IF(Reisekosten!#REF!&lt;&gt;Reisekosten!#REF!,"Km-Geld: "&amp;Reisekosten!#REF!&amp;" "&amp;TEXT(Reisekosten!#REF!,"t. MMM ")&amp;"bis "&amp;TEXT(Reisekosten!#REF!,"t. MMM "),"Km-Geld: "&amp;Reisekosten!#REF!&amp;" am "&amp;TEXT(Reisekosten!#REF!,"t. MMM ")))</f>
        <v>#REF!</v>
      </c>
    </row>
    <row r="59" spans="1:6">
      <c r="A59" s="103" t="str">
        <f>IFERROR(IF(C59="","",-Reisekosten!#REF!),"")</f>
        <v/>
      </c>
      <c r="B59" s="31" t="str">
        <f t="shared" si="0"/>
        <v/>
      </c>
      <c r="C59" s="32" t="e">
        <f>IF(Reisekosten!#REF!="","",Reisekosten!$G$1&amp;Reisekosten!$H$1&amp;Reisekosten!$I$1)</f>
        <v>#REF!</v>
      </c>
      <c r="D59" s="33" t="e">
        <f>IF(Reisekosten!#REF!="","",Reisekosten!#REF!)</f>
        <v>#REF!</v>
      </c>
      <c r="E59" s="31" t="str">
        <f t="shared" si="1"/>
        <v/>
      </c>
      <c r="F59" s="23" t="e">
        <f>IF(D59="","",IF(Reisekosten!#REF!&lt;&gt;Reisekosten!#REF!,"Km-Geld: "&amp;Reisekosten!#REF!&amp;" "&amp;TEXT(Reisekosten!#REF!,"t. MMM ")&amp;"bis "&amp;TEXT(Reisekosten!#REF!,"t. MMM "),"Km-Geld: "&amp;Reisekosten!#REF!&amp;" am "&amp;TEXT(Reisekosten!#REF!,"t. MMM ")))</f>
        <v>#REF!</v>
      </c>
    </row>
    <row r="60" spans="1:6">
      <c r="A60" s="103" t="str">
        <f>IFERROR(IF(C60="","",-Reisekosten!#REF!),"")</f>
        <v/>
      </c>
      <c r="B60" s="31" t="str">
        <f t="shared" si="0"/>
        <v/>
      </c>
      <c r="C60" s="32" t="e">
        <f>IF(Reisekosten!#REF!="","",Reisekosten!$G$1&amp;Reisekosten!$H$1&amp;Reisekosten!$I$1)</f>
        <v>#REF!</v>
      </c>
      <c r="D60" s="33" t="e">
        <f>IF(Reisekosten!#REF!="","",Reisekosten!#REF!)</f>
        <v>#REF!</v>
      </c>
      <c r="E60" s="31" t="str">
        <f t="shared" si="1"/>
        <v/>
      </c>
      <c r="F60" s="23" t="e">
        <f>IF(D60="","",IF(Reisekosten!#REF!&lt;&gt;Reisekosten!#REF!,"Km-Geld: "&amp;Reisekosten!#REF!&amp;" "&amp;TEXT(Reisekosten!#REF!,"t. MMM ")&amp;"bis "&amp;TEXT(Reisekosten!#REF!,"t. MMM "),"Km-Geld: "&amp;Reisekosten!#REF!&amp;" am "&amp;TEXT(Reisekosten!#REF!,"t. MMM ")))</f>
        <v>#REF!</v>
      </c>
    </row>
    <row r="61" spans="1:6">
      <c r="A61" s="103" t="str">
        <f>IFERROR(IF(C61="","",-Reisekosten!#REF!),"")</f>
        <v/>
      </c>
      <c r="B61" s="31" t="str">
        <f t="shared" si="0"/>
        <v/>
      </c>
      <c r="C61" s="32" t="e">
        <f>IF(Reisekosten!#REF!="","",Reisekosten!$G$1&amp;Reisekosten!$H$1&amp;Reisekosten!$I$1)</f>
        <v>#REF!</v>
      </c>
      <c r="D61" s="33" t="e">
        <f>IF(Reisekosten!#REF!="","",Reisekosten!#REF!)</f>
        <v>#REF!</v>
      </c>
      <c r="E61" s="31" t="str">
        <f t="shared" si="1"/>
        <v/>
      </c>
      <c r="F61" s="23" t="e">
        <f>IF(D61="","",IF(Reisekosten!#REF!&lt;&gt;Reisekosten!#REF!,"Km-Geld: "&amp;Reisekosten!#REF!&amp;" "&amp;TEXT(Reisekosten!#REF!,"t. MMM ")&amp;"bis "&amp;TEXT(Reisekosten!#REF!,"t. MMM "),"Km-Geld: "&amp;Reisekosten!#REF!&amp;" am "&amp;TEXT(Reisekosten!#REF!,"t. MMM ")))</f>
        <v>#REF!</v>
      </c>
    </row>
    <row r="62" spans="1:6">
      <c r="A62" s="103" t="str">
        <f>IFERROR(IF(C62="","",-Reisekosten!#REF!),"")</f>
        <v/>
      </c>
      <c r="B62" s="31" t="str">
        <f t="shared" si="0"/>
        <v/>
      </c>
      <c r="C62" s="32" t="e">
        <f>IF(Reisekosten!#REF!="","",Reisekosten!$G$1&amp;Reisekosten!$H$1&amp;Reisekosten!$I$1)</f>
        <v>#REF!</v>
      </c>
      <c r="D62" s="33" t="e">
        <f>IF(Reisekosten!#REF!="","",Reisekosten!#REF!)</f>
        <v>#REF!</v>
      </c>
      <c r="E62" s="31" t="str">
        <f t="shared" si="1"/>
        <v/>
      </c>
      <c r="F62" s="23" t="e">
        <f>IF(D62="","",IF(Reisekosten!#REF!&lt;&gt;Reisekosten!#REF!,"Km-Geld: "&amp;Reisekosten!#REF!&amp;" "&amp;TEXT(Reisekosten!#REF!,"t. MMM ")&amp;"bis "&amp;TEXT(Reisekosten!#REF!,"t. MMM "),"Km-Geld: "&amp;Reisekosten!#REF!&amp;" am "&amp;TEXT(Reisekosten!#REF!,"t. MMM ")))</f>
        <v>#REF!</v>
      </c>
    </row>
    <row r="63" spans="1:6">
      <c r="A63" s="103" t="str">
        <f>IFERROR(IF(C63="","",-Reisekosten!#REF!),"")</f>
        <v/>
      </c>
      <c r="B63" s="31" t="str">
        <f t="shared" si="0"/>
        <v/>
      </c>
      <c r="C63" s="32" t="e">
        <f>IF(Reisekosten!#REF!="","",Reisekosten!$G$1&amp;Reisekosten!$H$1&amp;Reisekosten!$I$1)</f>
        <v>#REF!</v>
      </c>
      <c r="D63" s="33" t="e">
        <f>IF(Reisekosten!#REF!="","",Reisekosten!#REF!)</f>
        <v>#REF!</v>
      </c>
      <c r="E63" s="31" t="str">
        <f t="shared" si="1"/>
        <v/>
      </c>
      <c r="F63" s="23" t="e">
        <f>IF(D63="","",IF(Reisekosten!#REF!&lt;&gt;Reisekosten!#REF!,"Km-Geld: "&amp;Reisekosten!#REF!&amp;" "&amp;TEXT(Reisekosten!#REF!,"t. MMM ")&amp;"bis "&amp;TEXT(Reisekosten!#REF!,"t. MMM "),"Km-Geld: "&amp;Reisekosten!#REF!&amp;" am "&amp;TEXT(Reisekosten!#REF!,"t. MMM ")))</f>
        <v>#REF!</v>
      </c>
    </row>
    <row r="64" spans="1:6">
      <c r="A64" s="103" t="str">
        <f>IFERROR(IF(C64="","",-Reisekosten!#REF!),"")</f>
        <v/>
      </c>
      <c r="B64" s="31" t="str">
        <f t="shared" si="0"/>
        <v/>
      </c>
      <c r="C64" s="32" t="e">
        <f>IF(Reisekosten!#REF!="","",Reisekosten!$G$1&amp;Reisekosten!$H$1&amp;Reisekosten!$I$1)</f>
        <v>#REF!</v>
      </c>
      <c r="D64" s="33" t="e">
        <f>IF(Reisekosten!#REF!="","",Reisekosten!#REF!)</f>
        <v>#REF!</v>
      </c>
      <c r="E64" s="31" t="str">
        <f t="shared" si="1"/>
        <v/>
      </c>
      <c r="F64" s="23" t="e">
        <f>IF(D64="","",IF(Reisekosten!#REF!&lt;&gt;Reisekosten!#REF!,"Km-Geld: "&amp;Reisekosten!#REF!&amp;" "&amp;TEXT(Reisekosten!#REF!,"t. MMM ")&amp;"bis "&amp;TEXT(Reisekosten!#REF!,"t. MMM "),"Km-Geld: "&amp;Reisekosten!#REF!&amp;" am "&amp;TEXT(Reisekosten!#REF!,"t. MMM ")))</f>
        <v>#REF!</v>
      </c>
    </row>
    <row r="65" spans="1:6">
      <c r="A65" s="103" t="str">
        <f>IFERROR(IF(C65="","",-Reisekosten!#REF!),"")</f>
        <v/>
      </c>
      <c r="B65" s="31" t="str">
        <f t="shared" si="0"/>
        <v/>
      </c>
      <c r="C65" s="32" t="e">
        <f>IF(Reisekosten!#REF!="","",Reisekosten!$G$1&amp;Reisekosten!$H$1&amp;Reisekosten!$I$1)</f>
        <v>#REF!</v>
      </c>
      <c r="D65" s="33" t="e">
        <f>IF(Reisekosten!#REF!="","",Reisekosten!#REF!)</f>
        <v>#REF!</v>
      </c>
      <c r="E65" s="31" t="str">
        <f t="shared" si="1"/>
        <v/>
      </c>
      <c r="F65" s="23" t="e">
        <f>IF(D65="","",IF(Reisekosten!#REF!&lt;&gt;Reisekosten!#REF!,"Km-Geld: "&amp;Reisekosten!#REF!&amp;" "&amp;TEXT(Reisekosten!#REF!,"t. MMM ")&amp;"bis "&amp;TEXT(Reisekosten!#REF!,"t. MMM "),"Km-Geld: "&amp;Reisekosten!#REF!&amp;" am "&amp;TEXT(Reisekosten!#REF!,"t. MMM ")))</f>
        <v>#REF!</v>
      </c>
    </row>
    <row r="66" spans="1:6">
      <c r="A66" s="103" t="str">
        <f>IFERROR(IF(C66="","",-Reisekosten!#REF!),"")</f>
        <v/>
      </c>
      <c r="B66" s="31" t="str">
        <f t="shared" si="0"/>
        <v/>
      </c>
      <c r="C66" s="32" t="e">
        <f>IF(Reisekosten!#REF!="","",Reisekosten!$G$1&amp;Reisekosten!$H$1&amp;Reisekosten!$I$1)</f>
        <v>#REF!</v>
      </c>
      <c r="D66" s="33" t="e">
        <f>IF(Reisekosten!#REF!="","",Reisekosten!#REF!)</f>
        <v>#REF!</v>
      </c>
      <c r="E66" s="31" t="str">
        <f t="shared" si="1"/>
        <v/>
      </c>
      <c r="F66" s="23" t="e">
        <f>IF(D66="","",IF(Reisekosten!#REF!&lt;&gt;Reisekosten!#REF!,"Km-Geld: "&amp;Reisekosten!#REF!&amp;" "&amp;TEXT(Reisekosten!#REF!,"t. MMM ")&amp;"bis "&amp;TEXT(Reisekosten!#REF!,"t. MMM "),"Km-Geld: "&amp;Reisekosten!#REF!&amp;" am "&amp;TEXT(Reisekosten!#REF!,"t. MMM ")))</f>
        <v>#REF!</v>
      </c>
    </row>
    <row r="67" spans="1:6">
      <c r="A67" s="103" t="str">
        <f>IFERROR(IF(C67="","",-Reisekosten!#REF!),"")</f>
        <v/>
      </c>
      <c r="B67" s="31" t="str">
        <f t="shared" si="0"/>
        <v/>
      </c>
      <c r="C67" s="32" t="e">
        <f>IF(Reisekosten!#REF!="","",Reisekosten!$G$1&amp;Reisekosten!$H$1&amp;Reisekosten!$I$1)</f>
        <v>#REF!</v>
      </c>
      <c r="D67" s="33" t="e">
        <f>IF(Reisekosten!#REF!="","",Reisekosten!#REF!)</f>
        <v>#REF!</v>
      </c>
      <c r="E67" s="31" t="str">
        <f t="shared" si="1"/>
        <v/>
      </c>
      <c r="F67" s="23" t="e">
        <f>IF(D67="","",IF(Reisekosten!#REF!&lt;&gt;Reisekosten!#REF!,"Km-Geld: "&amp;Reisekosten!#REF!&amp;" "&amp;TEXT(Reisekosten!#REF!,"t. MMM ")&amp;"bis "&amp;TEXT(Reisekosten!#REF!,"t. MMM "),"Km-Geld: "&amp;Reisekosten!#REF!&amp;" am "&amp;TEXT(Reisekosten!#REF!,"t. MMM ")))</f>
        <v>#REF!</v>
      </c>
    </row>
    <row r="68" spans="1:6">
      <c r="A68" s="103" t="str">
        <f>IFERROR(IF(C68="","",-Reisekosten!#REF!),"")</f>
        <v/>
      </c>
      <c r="B68" s="31" t="str">
        <f t="shared" si="0"/>
        <v/>
      </c>
      <c r="C68" s="32" t="e">
        <f>IF(Reisekosten!#REF!="","",Reisekosten!$G$1&amp;Reisekosten!$H$1&amp;Reisekosten!$I$1)</f>
        <v>#REF!</v>
      </c>
      <c r="D68" s="33" t="e">
        <f>IF(Reisekosten!#REF!="","",Reisekosten!#REF!)</f>
        <v>#REF!</v>
      </c>
      <c r="E68" s="31" t="str">
        <f t="shared" si="1"/>
        <v/>
      </c>
      <c r="F68" s="23" t="e">
        <f>IF(D68="","",IF(Reisekosten!#REF!&lt;&gt;Reisekosten!#REF!,"Km-Geld: "&amp;Reisekosten!#REF!&amp;" "&amp;TEXT(Reisekosten!#REF!,"t. MMM ")&amp;"bis "&amp;TEXT(Reisekosten!#REF!,"t. MMM "),"Km-Geld: "&amp;Reisekosten!#REF!&amp;" am "&amp;TEXT(Reisekosten!#REF!,"t. MMM ")))</f>
        <v>#REF!</v>
      </c>
    </row>
    <row r="69" spans="1:6">
      <c r="A69" s="103" t="str">
        <f>IFERROR(IF(C69="","",-Reisekosten!#REF!),"")</f>
        <v/>
      </c>
      <c r="B69" s="31" t="str">
        <f t="shared" si="0"/>
        <v/>
      </c>
      <c r="C69" s="32" t="e">
        <f>IF(Reisekosten!#REF!="","",Reisekosten!$G$1&amp;Reisekosten!$H$1&amp;Reisekosten!$I$1)</f>
        <v>#REF!</v>
      </c>
      <c r="D69" s="33" t="e">
        <f>IF(Reisekosten!#REF!="","",Reisekosten!#REF!)</f>
        <v>#REF!</v>
      </c>
      <c r="E69" s="31" t="str">
        <f t="shared" si="1"/>
        <v/>
      </c>
      <c r="F69" s="23" t="e">
        <f>IF(D69="","",IF(Reisekosten!#REF!&lt;&gt;Reisekosten!#REF!,"Km-Geld: "&amp;Reisekosten!#REF!&amp;" "&amp;TEXT(Reisekosten!#REF!,"t. MMM ")&amp;"bis "&amp;TEXT(Reisekosten!#REF!,"t. MMM "),"Km-Geld: "&amp;Reisekosten!#REF!&amp;" am "&amp;TEXT(Reisekosten!#REF!,"t. MMM ")))</f>
        <v>#REF!</v>
      </c>
    </row>
    <row r="70" spans="1:6">
      <c r="A70" s="103" t="str">
        <f>IFERROR(IF(C70="","",-Reisekosten!#REF!),"")</f>
        <v/>
      </c>
      <c r="B70" s="31" t="str">
        <f t="shared" si="0"/>
        <v/>
      </c>
      <c r="C70" s="32" t="e">
        <f>IF(Reisekosten!#REF!="","",Reisekosten!$G$1&amp;Reisekosten!$H$1&amp;Reisekosten!$I$1)</f>
        <v>#REF!</v>
      </c>
      <c r="D70" s="33" t="e">
        <f>IF(Reisekosten!#REF!="","",Reisekosten!#REF!)</f>
        <v>#REF!</v>
      </c>
      <c r="E70" s="31" t="str">
        <f t="shared" si="1"/>
        <v/>
      </c>
      <c r="F70" s="23" t="e">
        <f>IF(D70="","",IF(Reisekosten!#REF!&lt;&gt;Reisekosten!#REF!,"Km-Geld: "&amp;Reisekosten!#REF!&amp;" "&amp;TEXT(Reisekosten!#REF!,"t. MMM ")&amp;"bis "&amp;TEXT(Reisekosten!#REF!,"t. MMM "),"Km-Geld: "&amp;Reisekosten!#REF!&amp;" am "&amp;TEXT(Reisekosten!#REF!,"t. MMM ")))</f>
        <v>#REF!</v>
      </c>
    </row>
    <row r="71" spans="1:6">
      <c r="A71" s="103" t="str">
        <f>IFERROR(IF(C71="","",-Reisekosten!T65),"")</f>
        <v/>
      </c>
      <c r="B71" s="31" t="str">
        <f t="shared" si="0"/>
        <v/>
      </c>
      <c r="C71" s="32" t="str">
        <f>IF(Reisekosten!H65="","",Reisekosten!$G$1&amp;Reisekosten!$H$1&amp;Reisekosten!$I$1)</f>
        <v/>
      </c>
      <c r="D71" s="33" t="str">
        <f>IF(Reisekosten!K65="","",Reisekosten!K65)</f>
        <v/>
      </c>
      <c r="E71" s="31" t="str">
        <f t="shared" si="1"/>
        <v/>
      </c>
      <c r="F71" s="23" t="str">
        <f>IF(D71="","",IF(Reisekosten!$K65&lt;&gt;Reisekosten!$H65,"Km-Geld: "&amp;Reisekosten!D65&amp;" "&amp;TEXT(Reisekosten!$H65,"t. MMM ")&amp;"bis "&amp;TEXT(Reisekosten!$K65,"t. MMM "),"Km-Geld: "&amp;Reisekosten!D65&amp;" am "&amp;TEXT(Reisekosten!$H65,"t. MMM ")))</f>
        <v/>
      </c>
    </row>
    <row r="72" spans="1:6">
      <c r="A72" s="103" t="str">
        <f>IFERROR(IF(C72="","",-Reisekosten!T66),"")</f>
        <v/>
      </c>
      <c r="B72" s="31" t="str">
        <f t="shared" si="0"/>
        <v/>
      </c>
      <c r="C72" s="32" t="str">
        <f>IF(Reisekosten!H66="","",Reisekosten!$G$1&amp;Reisekosten!$H$1&amp;Reisekosten!$I$1)</f>
        <v/>
      </c>
      <c r="D72" s="33" t="str">
        <f>IF(Reisekosten!K66="","",Reisekosten!K66)</f>
        <v/>
      </c>
      <c r="E72" s="31" t="str">
        <f t="shared" si="1"/>
        <v/>
      </c>
      <c r="F72" s="23" t="str">
        <f>IF(D72="","",IF(Reisekosten!$K66&lt;&gt;Reisekosten!$H66,"Km-Geld: "&amp;Reisekosten!D66&amp;" "&amp;TEXT(Reisekosten!$H66,"t. MMM ")&amp;"bis "&amp;TEXT(Reisekosten!$K66,"t. MMM "),"Km-Geld: "&amp;Reisekosten!D66&amp;" am "&amp;TEXT(Reisekosten!$H66,"t. MMM ")))</f>
        <v/>
      </c>
    </row>
    <row r="73" spans="1:6">
      <c r="A73" s="103" t="str">
        <f>IFERROR(IF(C73="","",-Reisekosten!T67),"")</f>
        <v/>
      </c>
      <c r="B73" s="31" t="str">
        <f t="shared" si="0"/>
        <v/>
      </c>
      <c r="C73" s="32" t="str">
        <f>IF(Reisekosten!H67="","",Reisekosten!$G$1&amp;Reisekosten!$H$1&amp;Reisekosten!$I$1)</f>
        <v/>
      </c>
      <c r="D73" s="33" t="str">
        <f>IF(Reisekosten!K67="","",Reisekosten!K67)</f>
        <v/>
      </c>
      <c r="E73" s="31" t="str">
        <f t="shared" si="1"/>
        <v/>
      </c>
      <c r="F73" s="23" t="str">
        <f>IF(D73="","",IF(Reisekosten!$K67&lt;&gt;Reisekosten!$H67,"Km-Geld: "&amp;Reisekosten!D67&amp;" "&amp;TEXT(Reisekosten!$H67,"t. MMM ")&amp;"bis "&amp;TEXT(Reisekosten!$K67,"t. MMM "),"Km-Geld: "&amp;Reisekosten!D67&amp;" am "&amp;TEXT(Reisekosten!$H67,"t. MMM ")))</f>
        <v/>
      </c>
    </row>
    <row r="74" spans="1:6">
      <c r="A74" s="103" t="str">
        <f>IFERROR(IF(C74="","",-Reisekosten!T68),"")</f>
        <v/>
      </c>
      <c r="B74" s="31" t="str">
        <f t="shared" si="0"/>
        <v/>
      </c>
      <c r="C74" s="32" t="str">
        <f>IF(Reisekosten!H68="","",Reisekosten!$G$1&amp;Reisekosten!$H$1&amp;Reisekosten!$I$1)</f>
        <v/>
      </c>
      <c r="D74" s="33" t="str">
        <f>IF(Reisekosten!K68="","",Reisekosten!K68)</f>
        <v/>
      </c>
      <c r="E74" s="31" t="str">
        <f t="shared" si="1"/>
        <v/>
      </c>
      <c r="F74" s="23" t="str">
        <f>IF(D74="","",IF(Reisekosten!$K68&lt;&gt;Reisekosten!$H68,"Km-Geld: "&amp;Reisekosten!D68&amp;" "&amp;TEXT(Reisekosten!$H68,"t. MMM ")&amp;"bis "&amp;TEXT(Reisekosten!$K68,"t. MMM "),"Km-Geld: "&amp;Reisekosten!D68&amp;" am "&amp;TEXT(Reisekosten!$H68,"t. MMM ")))</f>
        <v/>
      </c>
    </row>
    <row r="75" spans="1:6">
      <c r="A75" s="103" t="str">
        <f>IFERROR(IF(C75="","",-Reisekosten!T69),"")</f>
        <v/>
      </c>
      <c r="B75" s="31" t="str">
        <f t="shared" si="0"/>
        <v/>
      </c>
      <c r="C75" s="32" t="str">
        <f>IF(Reisekosten!H69="","",Reisekosten!$G$1&amp;Reisekosten!$H$1&amp;Reisekosten!$I$1)</f>
        <v/>
      </c>
      <c r="D75" s="33" t="str">
        <f>IF(Reisekosten!K69="","",Reisekosten!K69)</f>
        <v/>
      </c>
      <c r="E75" s="31" t="str">
        <f t="shared" si="1"/>
        <v/>
      </c>
      <c r="F75" s="23" t="str">
        <f>IF(D75="","",IF(Reisekosten!$K69&lt;&gt;Reisekosten!$H69,"Km-Geld: "&amp;Reisekosten!D69&amp;" "&amp;TEXT(Reisekosten!$H69,"t. MMM ")&amp;"bis "&amp;TEXT(Reisekosten!$K69,"t. MMM "),"Km-Geld: "&amp;Reisekosten!D69&amp;" am "&amp;TEXT(Reisekosten!$H69,"t. MMM ")))</f>
        <v/>
      </c>
    </row>
    <row r="76" spans="1:6">
      <c r="A76" s="103" t="str">
        <f>IFERROR(IF(C76="","",-Reisekosten!T70),"")</f>
        <v/>
      </c>
      <c r="B76" s="31" t="str">
        <f t="shared" si="0"/>
        <v/>
      </c>
      <c r="C76" s="32" t="str">
        <f>IF(Reisekosten!H70="","",Reisekosten!$G$1&amp;Reisekosten!$H$1&amp;Reisekosten!$I$1)</f>
        <v/>
      </c>
      <c r="D76" s="33" t="str">
        <f>IF(Reisekosten!K70="","",Reisekosten!K70)</f>
        <v/>
      </c>
      <c r="E76" s="31" t="str">
        <f t="shared" si="1"/>
        <v/>
      </c>
      <c r="F76" s="23" t="str">
        <f>IF(D76="","",IF(Reisekosten!$K70&lt;&gt;Reisekosten!$H70,"Km-Geld: "&amp;Reisekosten!D70&amp;" "&amp;TEXT(Reisekosten!$H70,"t. MMM ")&amp;"bis "&amp;TEXT(Reisekosten!$K70,"t. MMM "),"Km-Geld: "&amp;Reisekosten!D70&amp;" am "&amp;TEXT(Reisekosten!$H70,"t. MMM ")))</f>
        <v/>
      </c>
    </row>
    <row r="77" spans="1:6">
      <c r="A77" s="103" t="str">
        <f>IFERROR(IF(C77="","",-Reisekosten!T71),"")</f>
        <v/>
      </c>
      <c r="B77" s="31" t="str">
        <f t="shared" ref="B77:B140" si="2">IF(A77="","",$A$8)</f>
        <v/>
      </c>
      <c r="C77" s="32" t="str">
        <f>IF(Reisekosten!H71="","",Reisekosten!$G$1&amp;Reisekosten!$H$1&amp;Reisekosten!$I$1)</f>
        <v/>
      </c>
      <c r="D77" s="33" t="str">
        <f>IF(Reisekosten!K71="","",Reisekosten!K71)</f>
        <v/>
      </c>
      <c r="E77" s="31" t="str">
        <f t="shared" ref="E77:E140" si="3">IF(A77="","",$E$8)</f>
        <v/>
      </c>
      <c r="F77" s="23" t="str">
        <f>IF(D77="","",IF(Reisekosten!$K71&lt;&gt;Reisekosten!$H71,"Km-Geld: "&amp;Reisekosten!D71&amp;" "&amp;TEXT(Reisekosten!$H71,"t. MMM ")&amp;"bis "&amp;TEXT(Reisekosten!$K71,"t. MMM "),"Km-Geld: "&amp;Reisekosten!D71&amp;" am "&amp;TEXT(Reisekosten!$H71,"t. MMM ")))</f>
        <v/>
      </c>
    </row>
    <row r="78" spans="1:6">
      <c r="A78" s="103" t="str">
        <f>IFERROR(IF(C78="","",-Reisekosten!T72),"")</f>
        <v/>
      </c>
      <c r="B78" s="31" t="str">
        <f t="shared" si="2"/>
        <v/>
      </c>
      <c r="C78" s="32" t="str">
        <f>IF(Reisekosten!H72="","",Reisekosten!$G$1&amp;Reisekosten!$H$1&amp;Reisekosten!$I$1)</f>
        <v/>
      </c>
      <c r="D78" s="33" t="str">
        <f>IF(Reisekosten!K72="","",Reisekosten!K72)</f>
        <v/>
      </c>
      <c r="E78" s="31" t="str">
        <f t="shared" si="3"/>
        <v/>
      </c>
      <c r="F78" s="23" t="str">
        <f>IF(D78="","",IF(Reisekosten!$K72&lt;&gt;Reisekosten!$H72,"Km-Geld: "&amp;Reisekosten!D72&amp;" "&amp;TEXT(Reisekosten!$H72,"t. MMM ")&amp;"bis "&amp;TEXT(Reisekosten!$K72,"t. MMM "),"Km-Geld: "&amp;Reisekosten!D72&amp;" am "&amp;TEXT(Reisekosten!$H72,"t. MMM ")))</f>
        <v/>
      </c>
    </row>
    <row r="79" spans="1:6">
      <c r="A79" s="103" t="str">
        <f>IFERROR(IF(C79="","",-Reisekosten!T73),"")</f>
        <v/>
      </c>
      <c r="B79" s="31" t="str">
        <f t="shared" si="2"/>
        <v/>
      </c>
      <c r="C79" s="32" t="str">
        <f>IF(Reisekosten!H73="","",Reisekosten!$G$1&amp;Reisekosten!$H$1&amp;Reisekosten!$I$1)</f>
        <v/>
      </c>
      <c r="D79" s="33" t="str">
        <f>IF(Reisekosten!K73="","",Reisekosten!K73)</f>
        <v/>
      </c>
      <c r="E79" s="31" t="str">
        <f t="shared" si="3"/>
        <v/>
      </c>
      <c r="F79" s="23" t="str">
        <f>IF(D79="","",IF(Reisekosten!$K73&lt;&gt;Reisekosten!$H73,"Km-Geld: "&amp;Reisekosten!D73&amp;" "&amp;TEXT(Reisekosten!$H73,"t. MMM ")&amp;"bis "&amp;TEXT(Reisekosten!$K73,"t. MMM "),"Km-Geld: "&amp;Reisekosten!D73&amp;" am "&amp;TEXT(Reisekosten!$H73,"t. MMM ")))</f>
        <v/>
      </c>
    </row>
    <row r="80" spans="1:6">
      <c r="A80" s="103" t="str">
        <f>IFERROR(IF(C80="","",-Reisekosten!T74),"")</f>
        <v/>
      </c>
      <c r="B80" s="31" t="str">
        <f t="shared" si="2"/>
        <v/>
      </c>
      <c r="C80" s="32" t="str">
        <f>IF(Reisekosten!H74="","",Reisekosten!$G$1&amp;Reisekosten!$H$1&amp;Reisekosten!$I$1)</f>
        <v/>
      </c>
      <c r="D80" s="33" t="str">
        <f>IF(Reisekosten!K74="","",Reisekosten!K74)</f>
        <v/>
      </c>
      <c r="E80" s="31" t="str">
        <f t="shared" si="3"/>
        <v/>
      </c>
      <c r="F80" s="23" t="str">
        <f>IF(D80="","",IF(Reisekosten!$K74&lt;&gt;Reisekosten!$H74,"Km-Geld: "&amp;Reisekosten!D74&amp;" "&amp;TEXT(Reisekosten!$H74,"t. MMM ")&amp;"bis "&amp;TEXT(Reisekosten!$K74,"t. MMM "),"Km-Geld: "&amp;Reisekosten!D74&amp;" am "&amp;TEXT(Reisekosten!$H74,"t. MMM ")))</f>
        <v/>
      </c>
    </row>
    <row r="81" spans="1:6">
      <c r="A81" s="103" t="str">
        <f>IFERROR(IF(C81="","",-Reisekosten!T75),"")</f>
        <v/>
      </c>
      <c r="B81" s="31" t="str">
        <f t="shared" si="2"/>
        <v/>
      </c>
      <c r="C81" s="32" t="str">
        <f>IF(Reisekosten!H75="","",Reisekosten!$G$1&amp;Reisekosten!$H$1&amp;Reisekosten!$I$1)</f>
        <v/>
      </c>
      <c r="D81" s="33" t="str">
        <f>IF(Reisekosten!K75="","",Reisekosten!K75)</f>
        <v/>
      </c>
      <c r="E81" s="31" t="str">
        <f t="shared" si="3"/>
        <v/>
      </c>
      <c r="F81" s="23" t="str">
        <f>IF(D81="","",IF(Reisekosten!$K75&lt;&gt;Reisekosten!$H75,"Km-Geld: "&amp;Reisekosten!D75&amp;" "&amp;TEXT(Reisekosten!$H75,"t. MMM ")&amp;"bis "&amp;TEXT(Reisekosten!$K75,"t. MMM "),"Km-Geld: "&amp;Reisekosten!D75&amp;" am "&amp;TEXT(Reisekosten!$H75,"t. MMM ")))</f>
        <v/>
      </c>
    </row>
    <row r="82" spans="1:6">
      <c r="A82" s="103" t="str">
        <f>IFERROR(IF(C82="","",-Reisekosten!T76),"")</f>
        <v/>
      </c>
      <c r="B82" s="31" t="str">
        <f t="shared" si="2"/>
        <v/>
      </c>
      <c r="C82" s="32" t="str">
        <f>IF(Reisekosten!H76="","",Reisekosten!$G$1&amp;Reisekosten!$H$1&amp;Reisekosten!$I$1)</f>
        <v/>
      </c>
      <c r="D82" s="33" t="str">
        <f>IF(Reisekosten!K76="","",Reisekosten!K76)</f>
        <v/>
      </c>
      <c r="E82" s="31" t="str">
        <f t="shared" si="3"/>
        <v/>
      </c>
      <c r="F82" s="23" t="str">
        <f>IF(D82="","",IF(Reisekosten!$K76&lt;&gt;Reisekosten!$H76,"Km-Geld: "&amp;Reisekosten!D76&amp;" "&amp;TEXT(Reisekosten!$H76,"t. MMM ")&amp;"bis "&amp;TEXT(Reisekosten!$K76,"t. MMM "),"Km-Geld: "&amp;Reisekosten!D76&amp;" am "&amp;TEXT(Reisekosten!$H76,"t. MMM ")))</f>
        <v/>
      </c>
    </row>
    <row r="83" spans="1:6">
      <c r="A83" s="103" t="str">
        <f>IFERROR(IF(C83="","",-Reisekosten!T77),"")</f>
        <v/>
      </c>
      <c r="B83" s="31" t="str">
        <f t="shared" si="2"/>
        <v/>
      </c>
      <c r="C83" s="32" t="str">
        <f>IF(Reisekosten!H77="","",Reisekosten!$G$1&amp;Reisekosten!$H$1&amp;Reisekosten!$I$1)</f>
        <v/>
      </c>
      <c r="D83" s="33" t="str">
        <f>IF(Reisekosten!K77="","",Reisekosten!K77)</f>
        <v/>
      </c>
      <c r="E83" s="31" t="str">
        <f t="shared" si="3"/>
        <v/>
      </c>
      <c r="F83" s="23" t="str">
        <f>IF(D83="","",IF(Reisekosten!$K77&lt;&gt;Reisekosten!$H77,"Km-Geld: "&amp;Reisekosten!D77&amp;" "&amp;TEXT(Reisekosten!$H77,"t. MMM ")&amp;"bis "&amp;TEXT(Reisekosten!$K77,"t. MMM "),"Km-Geld: "&amp;Reisekosten!D77&amp;" am "&amp;TEXT(Reisekosten!$H77,"t. MMM ")))</f>
        <v/>
      </c>
    </row>
    <row r="84" spans="1:6">
      <c r="A84" s="103" t="str">
        <f>IFERROR(IF(C84="","",-Reisekosten!T78),"")</f>
        <v/>
      </c>
      <c r="B84" s="31" t="str">
        <f t="shared" si="2"/>
        <v/>
      </c>
      <c r="C84" s="32" t="str">
        <f>IF(Reisekosten!H78="","",Reisekosten!$G$1&amp;Reisekosten!$H$1&amp;Reisekosten!$I$1)</f>
        <v/>
      </c>
      <c r="D84" s="33" t="str">
        <f>IF(Reisekosten!K78="","",Reisekosten!K78)</f>
        <v/>
      </c>
      <c r="E84" s="31" t="str">
        <f t="shared" si="3"/>
        <v/>
      </c>
      <c r="F84" s="23" t="str">
        <f>IF(D84="","",IF(Reisekosten!$K78&lt;&gt;Reisekosten!$H78,"Km-Geld: "&amp;Reisekosten!D78&amp;" "&amp;TEXT(Reisekosten!$H78,"t. MMM ")&amp;"bis "&amp;TEXT(Reisekosten!$K78,"t. MMM "),"Km-Geld: "&amp;Reisekosten!D78&amp;" am "&amp;TEXT(Reisekosten!$H78,"t. MMM ")))</f>
        <v/>
      </c>
    </row>
    <row r="85" spans="1:6">
      <c r="A85" s="103" t="str">
        <f>IFERROR(IF(C85="","",-Reisekosten!T79),"")</f>
        <v/>
      </c>
      <c r="B85" s="31" t="str">
        <f t="shared" si="2"/>
        <v/>
      </c>
      <c r="C85" s="32" t="str">
        <f>IF(Reisekosten!H79="","",Reisekosten!$G$1&amp;Reisekosten!$H$1&amp;Reisekosten!$I$1)</f>
        <v/>
      </c>
      <c r="D85" s="33" t="str">
        <f>IF(Reisekosten!K79="","",Reisekosten!K79)</f>
        <v/>
      </c>
      <c r="E85" s="31" t="str">
        <f t="shared" si="3"/>
        <v/>
      </c>
      <c r="F85" s="23" t="str">
        <f>IF(D85="","",IF(Reisekosten!$K79&lt;&gt;Reisekosten!$H79,"Km-Geld: "&amp;Reisekosten!D79&amp;" "&amp;TEXT(Reisekosten!$H79,"t. MMM ")&amp;"bis "&amp;TEXT(Reisekosten!$K79,"t. MMM "),"Km-Geld: "&amp;Reisekosten!D79&amp;" am "&amp;TEXT(Reisekosten!$H79,"t. MMM ")))</f>
        <v/>
      </c>
    </row>
    <row r="86" spans="1:6">
      <c r="A86" s="103" t="str">
        <f>IFERROR(IF(C86="","",-Reisekosten!T80),"")</f>
        <v/>
      </c>
      <c r="B86" s="31" t="str">
        <f t="shared" si="2"/>
        <v/>
      </c>
      <c r="C86" s="32" t="str">
        <f>IF(Reisekosten!H80="","",Reisekosten!$G$1&amp;Reisekosten!$H$1&amp;Reisekosten!$I$1)</f>
        <v/>
      </c>
      <c r="D86" s="33" t="str">
        <f>IF(Reisekosten!K80="","",Reisekosten!K80)</f>
        <v/>
      </c>
      <c r="E86" s="31" t="str">
        <f t="shared" si="3"/>
        <v/>
      </c>
      <c r="F86" s="23" t="str">
        <f>IF(D86="","",IF(Reisekosten!$K80&lt;&gt;Reisekosten!$H80,"Km-Geld: "&amp;Reisekosten!D80&amp;" "&amp;TEXT(Reisekosten!$H80,"t. MMM ")&amp;"bis "&amp;TEXT(Reisekosten!$K80,"t. MMM "),"Km-Geld: "&amp;Reisekosten!D80&amp;" am "&amp;TEXT(Reisekosten!$H80,"t. MMM ")))</f>
        <v/>
      </c>
    </row>
    <row r="87" spans="1:6">
      <c r="A87" s="103" t="str">
        <f>IFERROR(IF(C87="","",-Reisekosten!T81),"")</f>
        <v/>
      </c>
      <c r="B87" s="31" t="str">
        <f t="shared" si="2"/>
        <v/>
      </c>
      <c r="C87" s="32" t="str">
        <f>IF(Reisekosten!H81="","",Reisekosten!$G$1&amp;Reisekosten!$H$1&amp;Reisekosten!$I$1)</f>
        <v/>
      </c>
      <c r="D87" s="33" t="str">
        <f>IF(Reisekosten!K81="","",Reisekosten!K81)</f>
        <v/>
      </c>
      <c r="E87" s="31" t="str">
        <f t="shared" si="3"/>
        <v/>
      </c>
      <c r="F87" s="23" t="str">
        <f>IF(D87="","",IF(Reisekosten!$K81&lt;&gt;Reisekosten!$H81,"Km-Geld: "&amp;Reisekosten!D81&amp;" "&amp;TEXT(Reisekosten!$H81,"t. MMM ")&amp;"bis "&amp;TEXT(Reisekosten!$K81,"t. MMM "),"Km-Geld: "&amp;Reisekosten!D81&amp;" am "&amp;TEXT(Reisekosten!$H81,"t. MMM ")))</f>
        <v/>
      </c>
    </row>
    <row r="88" spans="1:6">
      <c r="A88" s="103" t="str">
        <f>IFERROR(IF(C88="","",-Reisekosten!T82),"")</f>
        <v/>
      </c>
      <c r="B88" s="31" t="str">
        <f t="shared" si="2"/>
        <v/>
      </c>
      <c r="C88" s="32" t="str">
        <f>IF(Reisekosten!H82="","",Reisekosten!$G$1&amp;Reisekosten!$H$1&amp;Reisekosten!$I$1)</f>
        <v/>
      </c>
      <c r="D88" s="33" t="str">
        <f>IF(Reisekosten!K82="","",Reisekosten!K82)</f>
        <v/>
      </c>
      <c r="E88" s="31" t="str">
        <f t="shared" si="3"/>
        <v/>
      </c>
      <c r="F88" s="23" t="str">
        <f>IF(D88="","",IF(Reisekosten!$K82&lt;&gt;Reisekosten!$H82,"Km-Geld: "&amp;Reisekosten!D82&amp;" "&amp;TEXT(Reisekosten!$H82,"t. MMM ")&amp;"bis "&amp;TEXT(Reisekosten!$K82,"t. MMM "),"Km-Geld: "&amp;Reisekosten!D82&amp;" am "&amp;TEXT(Reisekosten!$H82,"t. MMM ")))</f>
        <v/>
      </c>
    </row>
    <row r="89" spans="1:6">
      <c r="A89" s="103" t="str">
        <f>IFERROR(IF(C89="","",-Reisekosten!T83),"")</f>
        <v/>
      </c>
      <c r="B89" s="31" t="str">
        <f t="shared" si="2"/>
        <v/>
      </c>
      <c r="C89" s="32" t="str">
        <f>IF(Reisekosten!H83="","",Reisekosten!$G$1&amp;Reisekosten!$H$1&amp;Reisekosten!$I$1)</f>
        <v/>
      </c>
      <c r="D89" s="33" t="str">
        <f>IF(Reisekosten!K83="","",Reisekosten!K83)</f>
        <v/>
      </c>
      <c r="E89" s="31" t="str">
        <f t="shared" si="3"/>
        <v/>
      </c>
      <c r="F89" s="23" t="str">
        <f>IF(D89="","",IF(Reisekosten!$K83&lt;&gt;Reisekosten!$H83,"Km-Geld: "&amp;Reisekosten!D83&amp;" "&amp;TEXT(Reisekosten!$H83,"t. MMM ")&amp;"bis "&amp;TEXT(Reisekosten!$K83,"t. MMM "),"Km-Geld: "&amp;Reisekosten!D83&amp;" am "&amp;TEXT(Reisekosten!$H83,"t. MMM ")))</f>
        <v/>
      </c>
    </row>
    <row r="90" spans="1:6">
      <c r="A90" s="103" t="str">
        <f>IFERROR(IF(C90="","",-Reisekosten!T84),"")</f>
        <v/>
      </c>
      <c r="B90" s="31" t="str">
        <f t="shared" si="2"/>
        <v/>
      </c>
      <c r="C90" s="32" t="str">
        <f>IF(Reisekosten!H84="","",Reisekosten!$G$1&amp;Reisekosten!$H$1&amp;Reisekosten!$I$1)</f>
        <v/>
      </c>
      <c r="D90" s="33" t="str">
        <f>IF(Reisekosten!K84="","",Reisekosten!K84)</f>
        <v/>
      </c>
      <c r="E90" s="31" t="str">
        <f t="shared" si="3"/>
        <v/>
      </c>
      <c r="F90" s="23" t="str">
        <f>IF(D90="","",IF(Reisekosten!$K84&lt;&gt;Reisekosten!$H84,"Km-Geld: "&amp;Reisekosten!D84&amp;" "&amp;TEXT(Reisekosten!$H84,"t. MMM ")&amp;"bis "&amp;TEXT(Reisekosten!$K84,"t. MMM "),"Km-Geld: "&amp;Reisekosten!D84&amp;" am "&amp;TEXT(Reisekosten!$H84,"t. MMM ")))</f>
        <v/>
      </c>
    </row>
    <row r="91" spans="1:6">
      <c r="A91" s="103" t="str">
        <f>IFERROR(IF(C91="","",-Reisekosten!T85),"")</f>
        <v/>
      </c>
      <c r="B91" s="31" t="str">
        <f t="shared" si="2"/>
        <v/>
      </c>
      <c r="C91" s="32" t="str">
        <f>IF(Reisekosten!H85="","",Reisekosten!$G$1&amp;Reisekosten!$H$1&amp;Reisekosten!$I$1)</f>
        <v/>
      </c>
      <c r="D91" s="33" t="str">
        <f>IF(Reisekosten!K85="","",Reisekosten!K85)</f>
        <v/>
      </c>
      <c r="E91" s="31" t="str">
        <f t="shared" si="3"/>
        <v/>
      </c>
      <c r="F91" s="23" t="str">
        <f>IF(D91="","",IF(Reisekosten!$K85&lt;&gt;Reisekosten!$H85,"Km-Geld: "&amp;Reisekosten!D85&amp;" "&amp;TEXT(Reisekosten!$H85,"t. MMM ")&amp;"bis "&amp;TEXT(Reisekosten!$K85,"t. MMM "),"Km-Geld: "&amp;Reisekosten!D85&amp;" am "&amp;TEXT(Reisekosten!$H85,"t. MMM ")))</f>
        <v/>
      </c>
    </row>
    <row r="92" spans="1:6">
      <c r="A92" s="103" t="str">
        <f>IFERROR(IF(C92="","",-Reisekosten!T86),"")</f>
        <v/>
      </c>
      <c r="B92" s="31" t="str">
        <f t="shared" si="2"/>
        <v/>
      </c>
      <c r="C92" s="32" t="str">
        <f>IF(Reisekosten!H86="","",Reisekosten!$G$1&amp;Reisekosten!$H$1&amp;Reisekosten!$I$1)</f>
        <v/>
      </c>
      <c r="D92" s="33" t="str">
        <f>IF(Reisekosten!K86="","",Reisekosten!K86)</f>
        <v/>
      </c>
      <c r="E92" s="31" t="str">
        <f t="shared" si="3"/>
        <v/>
      </c>
      <c r="F92" s="23" t="str">
        <f>IF(D92="","",IF(Reisekosten!$K86&lt;&gt;Reisekosten!$H86,"Km-Geld: "&amp;Reisekosten!D86&amp;" "&amp;TEXT(Reisekosten!$H86,"t. MMM ")&amp;"bis "&amp;TEXT(Reisekosten!$K86,"t. MMM "),"Km-Geld: "&amp;Reisekosten!D86&amp;" am "&amp;TEXT(Reisekosten!$H86,"t. MMM ")))</f>
        <v/>
      </c>
    </row>
    <row r="93" spans="1:6">
      <c r="A93" s="103" t="str">
        <f>IFERROR(IF(C93="","",-Reisekosten!T87),"")</f>
        <v/>
      </c>
      <c r="B93" s="31" t="str">
        <f t="shared" si="2"/>
        <v/>
      </c>
      <c r="C93" s="32" t="str">
        <f>IF(Reisekosten!H87="","",Reisekosten!$G$1&amp;Reisekosten!$H$1&amp;Reisekosten!$I$1)</f>
        <v/>
      </c>
      <c r="D93" s="33" t="str">
        <f>IF(Reisekosten!K87="","",Reisekosten!K87)</f>
        <v/>
      </c>
      <c r="E93" s="31" t="str">
        <f t="shared" si="3"/>
        <v/>
      </c>
      <c r="F93" s="23" t="str">
        <f>IF(D93="","",IF(Reisekosten!$K87&lt;&gt;Reisekosten!$H87,"Km-Geld: "&amp;Reisekosten!D87&amp;" "&amp;TEXT(Reisekosten!$H87,"t. MMM ")&amp;"bis "&amp;TEXT(Reisekosten!$K87,"t. MMM "),"Km-Geld: "&amp;Reisekosten!D87&amp;" am "&amp;TEXT(Reisekosten!$H87,"t. MMM ")))</f>
        <v/>
      </c>
    </row>
    <row r="94" spans="1:6">
      <c r="A94" s="103" t="str">
        <f>IFERROR(IF(C94="","",-Reisekosten!T88),"")</f>
        <v/>
      </c>
      <c r="B94" s="31" t="str">
        <f t="shared" si="2"/>
        <v/>
      </c>
      <c r="C94" s="32" t="str">
        <f>IF(Reisekosten!H88="","",Reisekosten!$G$1&amp;Reisekosten!$H$1&amp;Reisekosten!$I$1)</f>
        <v/>
      </c>
      <c r="D94" s="33" t="str">
        <f>IF(Reisekosten!K88="","",Reisekosten!K88)</f>
        <v/>
      </c>
      <c r="E94" s="31" t="str">
        <f t="shared" si="3"/>
        <v/>
      </c>
      <c r="F94" s="23" t="str">
        <f>IF(D94="","",IF(Reisekosten!$K88&lt;&gt;Reisekosten!$H88,"Km-Geld: "&amp;Reisekosten!D88&amp;" "&amp;TEXT(Reisekosten!$H88,"t. MMM ")&amp;"bis "&amp;TEXT(Reisekosten!$K88,"t. MMM "),"Km-Geld: "&amp;Reisekosten!D88&amp;" am "&amp;TEXT(Reisekosten!$H88,"t. MMM ")))</f>
        <v/>
      </c>
    </row>
    <row r="95" spans="1:6">
      <c r="A95" s="103" t="str">
        <f>IFERROR(IF(C95="","",-Reisekosten!T89),"")</f>
        <v/>
      </c>
      <c r="B95" s="31" t="str">
        <f t="shared" si="2"/>
        <v/>
      </c>
      <c r="C95" s="32" t="str">
        <f>IF(Reisekosten!H89="","",Reisekosten!$G$1&amp;Reisekosten!$H$1&amp;Reisekosten!$I$1)</f>
        <v/>
      </c>
      <c r="D95" s="33" t="str">
        <f>IF(Reisekosten!K89="","",Reisekosten!K89)</f>
        <v/>
      </c>
      <c r="E95" s="31" t="str">
        <f t="shared" si="3"/>
        <v/>
      </c>
      <c r="F95" s="23" t="str">
        <f>IF(D95="","",IF(Reisekosten!$K89&lt;&gt;Reisekosten!$H89,"Km-Geld: "&amp;Reisekosten!D89&amp;" "&amp;TEXT(Reisekosten!$H89,"t. MMM ")&amp;"bis "&amp;TEXT(Reisekosten!$K89,"t. MMM "),"Km-Geld: "&amp;Reisekosten!D89&amp;" am "&amp;TEXT(Reisekosten!$H89,"t. MMM ")))</f>
        <v/>
      </c>
    </row>
    <row r="96" spans="1:6">
      <c r="A96" s="103" t="str">
        <f>IFERROR(IF(C96="","",-Reisekosten!T90),"")</f>
        <v/>
      </c>
      <c r="B96" s="31" t="str">
        <f t="shared" si="2"/>
        <v/>
      </c>
      <c r="C96" s="32" t="str">
        <f>IF(Reisekosten!H90="","",Reisekosten!$G$1&amp;Reisekosten!$H$1&amp;Reisekosten!$I$1)</f>
        <v/>
      </c>
      <c r="D96" s="33" t="str">
        <f>IF(Reisekosten!K90="","",Reisekosten!K90)</f>
        <v/>
      </c>
      <c r="E96" s="31" t="str">
        <f t="shared" si="3"/>
        <v/>
      </c>
      <c r="F96" s="23" t="str">
        <f>IF(D96="","",IF(Reisekosten!$K90&lt;&gt;Reisekosten!$H90,"Km-Geld: "&amp;Reisekosten!D90&amp;" "&amp;TEXT(Reisekosten!$H90,"t. MMM ")&amp;"bis "&amp;TEXT(Reisekosten!$K90,"t. MMM "),"Km-Geld: "&amp;Reisekosten!D90&amp;" am "&amp;TEXT(Reisekosten!$H90,"t. MMM ")))</f>
        <v/>
      </c>
    </row>
    <row r="97" spans="1:6">
      <c r="A97" s="103" t="str">
        <f>IFERROR(IF(C97="","",-Reisekosten!T91),"")</f>
        <v/>
      </c>
      <c r="B97" s="31" t="str">
        <f t="shared" si="2"/>
        <v/>
      </c>
      <c r="C97" s="32" t="str">
        <f>IF(Reisekosten!H91="","",Reisekosten!$G$1&amp;Reisekosten!$H$1&amp;Reisekosten!$I$1)</f>
        <v/>
      </c>
      <c r="D97" s="33" t="str">
        <f>IF(Reisekosten!K91="","",Reisekosten!K91)</f>
        <v/>
      </c>
      <c r="E97" s="31" t="str">
        <f t="shared" si="3"/>
        <v/>
      </c>
      <c r="F97" s="23" t="str">
        <f>IF(D97="","",IF(Reisekosten!$K91&lt;&gt;Reisekosten!$H91,"Km-Geld: "&amp;Reisekosten!D91&amp;" "&amp;TEXT(Reisekosten!$H91,"t. MMM ")&amp;"bis "&amp;TEXT(Reisekosten!$K91,"t. MMM "),"Km-Geld: "&amp;Reisekosten!D91&amp;" am "&amp;TEXT(Reisekosten!$H91,"t. MMM ")))</f>
        <v/>
      </c>
    </row>
    <row r="98" spans="1:6">
      <c r="A98" s="103" t="str">
        <f>IFERROR(IF(C98="","",-Reisekosten!T92),"")</f>
        <v/>
      </c>
      <c r="B98" s="31" t="str">
        <f t="shared" si="2"/>
        <v/>
      </c>
      <c r="C98" s="32" t="str">
        <f>IF(Reisekosten!H92="","",Reisekosten!$G$1&amp;Reisekosten!$H$1&amp;Reisekosten!$I$1)</f>
        <v/>
      </c>
      <c r="D98" s="33" t="str">
        <f>IF(Reisekosten!K92="","",Reisekosten!K92)</f>
        <v/>
      </c>
      <c r="E98" s="31" t="str">
        <f t="shared" si="3"/>
        <v/>
      </c>
      <c r="F98" s="23" t="str">
        <f>IF(D98="","",IF(Reisekosten!$K92&lt;&gt;Reisekosten!$H92,"Km-Geld: "&amp;Reisekosten!D92&amp;" "&amp;TEXT(Reisekosten!$H92,"t. MMM ")&amp;"bis "&amp;TEXT(Reisekosten!$K92,"t. MMM "),"Km-Geld: "&amp;Reisekosten!D92&amp;" am "&amp;TEXT(Reisekosten!$H92,"t. MMM ")))</f>
        <v/>
      </c>
    </row>
    <row r="99" spans="1:6">
      <c r="A99" s="103" t="str">
        <f>IFERROR(IF(C99="","",-Reisekosten!T93),"")</f>
        <v/>
      </c>
      <c r="B99" s="31" t="str">
        <f t="shared" si="2"/>
        <v/>
      </c>
      <c r="C99" s="32" t="str">
        <f>IF(Reisekosten!H93="","",Reisekosten!$G$1&amp;Reisekosten!$H$1&amp;Reisekosten!$I$1)</f>
        <v/>
      </c>
      <c r="D99" s="33" t="str">
        <f>IF(Reisekosten!K93="","",Reisekosten!K93)</f>
        <v/>
      </c>
      <c r="E99" s="31" t="str">
        <f t="shared" si="3"/>
        <v/>
      </c>
      <c r="F99" s="23" t="str">
        <f>IF(D99="","",IF(Reisekosten!$K93&lt;&gt;Reisekosten!$H93,"Km-Geld: "&amp;Reisekosten!D93&amp;" "&amp;TEXT(Reisekosten!$H93,"t. MMM ")&amp;"bis "&amp;TEXT(Reisekosten!$K93,"t. MMM "),"Km-Geld: "&amp;Reisekosten!D93&amp;" am "&amp;TEXT(Reisekosten!$H93,"t. MMM ")))</f>
        <v/>
      </c>
    </row>
    <row r="100" spans="1:6">
      <c r="A100" s="103" t="str">
        <f>IFERROR(IF(C100="","",-Reisekosten!T94),"")</f>
        <v/>
      </c>
      <c r="B100" s="31" t="str">
        <f t="shared" si="2"/>
        <v/>
      </c>
      <c r="C100" s="32" t="str">
        <f>IF(Reisekosten!H94="","",Reisekosten!$G$1&amp;Reisekosten!$H$1&amp;Reisekosten!$I$1)</f>
        <v/>
      </c>
      <c r="D100" s="33" t="str">
        <f>IF(Reisekosten!K94="","",Reisekosten!K94)</f>
        <v/>
      </c>
      <c r="E100" s="31" t="str">
        <f t="shared" si="3"/>
        <v/>
      </c>
      <c r="F100" s="23" t="str">
        <f>IF(D100="","",IF(Reisekosten!$K94&lt;&gt;Reisekosten!$H94,"Km-Geld: "&amp;Reisekosten!D94&amp;" "&amp;TEXT(Reisekosten!$H94,"t. MMM ")&amp;"bis "&amp;TEXT(Reisekosten!$K94,"t. MMM "),"Km-Geld: "&amp;Reisekosten!D94&amp;" am "&amp;TEXT(Reisekosten!$H94,"t. MMM ")))</f>
        <v/>
      </c>
    </row>
    <row r="101" spans="1:6">
      <c r="A101" s="103" t="str">
        <f>IFERROR(IF(C101="","",-Reisekosten!V95),"")</f>
        <v/>
      </c>
      <c r="B101" s="31" t="str">
        <f t="shared" si="2"/>
        <v/>
      </c>
      <c r="C101" s="32" t="str">
        <f>IF(Reisekosten!H95="","",Reisekosten!$G$1&amp;Reisekosten!$H$1&amp;Reisekosten!$I$1)</f>
        <v/>
      </c>
      <c r="D101" s="33" t="str">
        <f>IF(Reisekosten!K95="","",Reisekosten!K95)</f>
        <v/>
      </c>
      <c r="E101" s="31" t="str">
        <f t="shared" si="3"/>
        <v/>
      </c>
      <c r="F101" s="23" t="str">
        <f>IF(D101="","",IF(Reisekosten!$K95&lt;&gt;Reisekosten!$H95,"Km-Geld: "&amp;Reisekosten!D95&amp;" "&amp;TEXT(Reisekosten!$H95,"t. MMM ")&amp;"bis "&amp;TEXT(Reisekosten!$K95,"t. MMM "),"Km-Geld: "&amp;Reisekosten!D95&amp;" am "&amp;TEXT(Reisekosten!$H95,"t. MMM ")))</f>
        <v/>
      </c>
    </row>
    <row r="102" spans="1:6">
      <c r="A102" s="103" t="str">
        <f>IFERROR(IF(C102="","",-Reisekosten!V96),"")</f>
        <v/>
      </c>
      <c r="B102" s="31" t="str">
        <f t="shared" si="2"/>
        <v/>
      </c>
      <c r="C102" s="32" t="str">
        <f>IF(Reisekosten!H96="","",Reisekosten!$G$1&amp;Reisekosten!$H$1&amp;Reisekosten!$I$1)</f>
        <v/>
      </c>
      <c r="D102" s="33" t="str">
        <f>IF(Reisekosten!K96="","",Reisekosten!K96)</f>
        <v/>
      </c>
      <c r="E102" s="31" t="str">
        <f t="shared" si="3"/>
        <v/>
      </c>
      <c r="F102" s="23" t="str">
        <f>IF(D102="","",IF(Reisekosten!$K96&lt;&gt;Reisekosten!$H96,"Km-Geld: "&amp;Reisekosten!D96&amp;" "&amp;TEXT(Reisekosten!$H96,"t. MMM ")&amp;"bis "&amp;TEXT(Reisekosten!$K96,"t. MMM "),"Km-Geld: "&amp;Reisekosten!D96&amp;" am "&amp;TEXT(Reisekosten!$H96,"t. MMM ")))</f>
        <v/>
      </c>
    </row>
    <row r="103" spans="1:6">
      <c r="A103" s="103" t="str">
        <f>IFERROR(IF(C103="","",-Reisekosten!V97),"")</f>
        <v/>
      </c>
      <c r="B103" s="31" t="str">
        <f t="shared" si="2"/>
        <v/>
      </c>
      <c r="C103" s="32" t="str">
        <f>IF(Reisekosten!H97="","",Reisekosten!$G$1&amp;Reisekosten!$H$1&amp;Reisekosten!$I$1)</f>
        <v/>
      </c>
      <c r="D103" s="33" t="str">
        <f>IF(Reisekosten!K97="","",Reisekosten!K97)</f>
        <v/>
      </c>
      <c r="E103" s="31" t="str">
        <f t="shared" si="3"/>
        <v/>
      </c>
      <c r="F103" s="23" t="str">
        <f>IF(D103="","",IF(Reisekosten!$K97&lt;&gt;Reisekosten!$H97,"Km-Geld: "&amp;Reisekosten!D97&amp;" "&amp;TEXT(Reisekosten!$H97,"t. MMM ")&amp;"bis "&amp;TEXT(Reisekosten!$K97,"t. MMM "),"Km-Geld: "&amp;Reisekosten!D97&amp;" am "&amp;TEXT(Reisekosten!$H97,"t. MMM ")))</f>
        <v/>
      </c>
    </row>
    <row r="104" spans="1:6">
      <c r="A104" s="103" t="str">
        <f>IFERROR(IF(C104="","",-Reisekosten!V98),"")</f>
        <v/>
      </c>
      <c r="B104" s="31" t="str">
        <f t="shared" si="2"/>
        <v/>
      </c>
      <c r="C104" s="32" t="str">
        <f>IF(Reisekosten!H98="","",Reisekosten!$G$1&amp;Reisekosten!$H$1&amp;Reisekosten!$I$1)</f>
        <v/>
      </c>
      <c r="D104" s="33" t="str">
        <f>IF(Reisekosten!K98="","",Reisekosten!K98)</f>
        <v/>
      </c>
      <c r="E104" s="31" t="str">
        <f t="shared" si="3"/>
        <v/>
      </c>
      <c r="F104" s="23" t="str">
        <f>IF(D104="","",IF(Reisekosten!$K98&lt;&gt;Reisekosten!$H98,"Km-Geld: "&amp;Reisekosten!D98&amp;" "&amp;TEXT(Reisekosten!$H98,"t. MMM ")&amp;"bis "&amp;TEXT(Reisekosten!$K98,"t. MMM "),"Km-Geld: "&amp;Reisekosten!D98&amp;" am "&amp;TEXT(Reisekosten!$H98,"t. MMM ")))</f>
        <v/>
      </c>
    </row>
    <row r="105" spans="1:6">
      <c r="A105" s="103" t="str">
        <f>IFERROR(IF(C105="","",-Reisekosten!V99),"")</f>
        <v/>
      </c>
      <c r="B105" s="31" t="str">
        <f t="shared" si="2"/>
        <v/>
      </c>
      <c r="C105" s="32" t="str">
        <f>IF(Reisekosten!H99="","",Reisekosten!$G$1&amp;Reisekosten!$H$1&amp;Reisekosten!$I$1)</f>
        <v/>
      </c>
      <c r="D105" s="33" t="str">
        <f>IF(Reisekosten!K99="","",Reisekosten!K99)</f>
        <v/>
      </c>
      <c r="E105" s="31" t="str">
        <f t="shared" si="3"/>
        <v/>
      </c>
      <c r="F105" s="23" t="str">
        <f>IF(D105="","",IF(Reisekosten!$K99&lt;&gt;Reisekosten!$H99,"Km-Geld: "&amp;Reisekosten!D99&amp;" "&amp;TEXT(Reisekosten!$H99,"t. MMM ")&amp;"bis "&amp;TEXT(Reisekosten!$K99,"t. MMM "),"Km-Geld: "&amp;Reisekosten!D99&amp;" am "&amp;TEXT(Reisekosten!$H99,"t. MMM ")))</f>
        <v/>
      </c>
    </row>
    <row r="106" spans="1:6">
      <c r="A106" s="103" t="str">
        <f>IFERROR(IF(C106="","",-Reisekosten!V100),"")</f>
        <v/>
      </c>
      <c r="B106" s="31" t="str">
        <f t="shared" si="2"/>
        <v/>
      </c>
      <c r="C106" s="32" t="str">
        <f>IF(Reisekosten!H100="","",Reisekosten!$G$1&amp;Reisekosten!$H$1&amp;Reisekosten!$I$1)</f>
        <v/>
      </c>
      <c r="D106" s="33" t="str">
        <f>IF(Reisekosten!K100="","",Reisekosten!K100)</f>
        <v/>
      </c>
      <c r="E106" s="31" t="str">
        <f t="shared" si="3"/>
        <v/>
      </c>
      <c r="F106" s="23" t="str">
        <f>IF(D106="","",IF(Reisekosten!$K100&lt;&gt;Reisekosten!$H100,"Km-Geld: "&amp;Reisekosten!D100&amp;" "&amp;TEXT(Reisekosten!$H100,"t. MMM ")&amp;"bis "&amp;TEXT(Reisekosten!$K100,"t. MMM "),"Km-Geld: "&amp;Reisekosten!D100&amp;" am "&amp;TEXT(Reisekosten!$H100,"t. MMM ")))</f>
        <v/>
      </c>
    </row>
    <row r="107" spans="1:6">
      <c r="A107" s="103" t="str">
        <f>IFERROR(IF(C107="","",-Reisekosten!V101),"")</f>
        <v/>
      </c>
      <c r="B107" s="31" t="str">
        <f t="shared" si="2"/>
        <v/>
      </c>
      <c r="C107" s="32" t="str">
        <f>IF(Reisekosten!H101="","",Reisekosten!$G$1&amp;Reisekosten!$H$1&amp;Reisekosten!$I$1)</f>
        <v/>
      </c>
      <c r="D107" s="33" t="str">
        <f>IF(Reisekosten!K101="","",Reisekosten!K101)</f>
        <v/>
      </c>
      <c r="E107" s="31" t="str">
        <f t="shared" si="3"/>
        <v/>
      </c>
      <c r="F107" s="23" t="str">
        <f>IF(D107="","",IF(Reisekosten!$K101&lt;&gt;Reisekosten!$H101,"Km-Geld: "&amp;Reisekosten!D101&amp;" "&amp;TEXT(Reisekosten!$H101,"t. MMM ")&amp;"bis "&amp;TEXT(Reisekosten!$K101,"t. MMM "),"Km-Geld: "&amp;Reisekosten!D101&amp;" am "&amp;TEXT(Reisekosten!$H101,"t. MMM ")))</f>
        <v/>
      </c>
    </row>
    <row r="108" spans="1:6">
      <c r="A108" s="103" t="str">
        <f>IFERROR(IF(C108="","",-Reisekosten!V102),"")</f>
        <v/>
      </c>
      <c r="B108" s="31" t="str">
        <f t="shared" si="2"/>
        <v/>
      </c>
      <c r="C108" s="32" t="str">
        <f>IF(Reisekosten!H102="","",Reisekosten!$G$1&amp;Reisekosten!$H$1&amp;Reisekosten!$I$1)</f>
        <v/>
      </c>
      <c r="D108" s="33" t="str">
        <f>IF(Reisekosten!K102="","",Reisekosten!K102)</f>
        <v/>
      </c>
      <c r="E108" s="31" t="str">
        <f t="shared" si="3"/>
        <v/>
      </c>
      <c r="F108" s="23" t="str">
        <f>IF(D108="","",IF(Reisekosten!$K102&lt;&gt;Reisekosten!$H102,"Km-Geld: "&amp;Reisekosten!D102&amp;" "&amp;TEXT(Reisekosten!$H102,"t. MMM ")&amp;"bis "&amp;TEXT(Reisekosten!$K102,"t. MMM "),"Km-Geld: "&amp;Reisekosten!D102&amp;" am "&amp;TEXT(Reisekosten!$H102,"t. MMM ")))</f>
        <v/>
      </c>
    </row>
    <row r="109" spans="1:6">
      <c r="A109" s="103" t="str">
        <f>IFERROR(IF(C109="","",-Reisekosten!V103),"")</f>
        <v/>
      </c>
      <c r="B109" s="31" t="str">
        <f t="shared" si="2"/>
        <v/>
      </c>
      <c r="C109" s="32" t="str">
        <f>IF(Reisekosten!H103="","",Reisekosten!$G$1&amp;Reisekosten!$H$1&amp;Reisekosten!$I$1)</f>
        <v/>
      </c>
      <c r="D109" s="33" t="str">
        <f>IF(Reisekosten!K103="","",Reisekosten!K103)</f>
        <v/>
      </c>
      <c r="E109" s="31" t="str">
        <f t="shared" si="3"/>
        <v/>
      </c>
      <c r="F109" s="23" t="str">
        <f>IF(D109="","",IF(Reisekosten!$K103&lt;&gt;Reisekosten!$H103,"Km-Geld: "&amp;Reisekosten!D103&amp;" "&amp;TEXT(Reisekosten!$H103,"t. MMM ")&amp;"bis "&amp;TEXT(Reisekosten!$K103,"t. MMM "),"Km-Geld: "&amp;Reisekosten!D103&amp;" am "&amp;TEXT(Reisekosten!$H103,"t. MMM ")))</f>
        <v/>
      </c>
    </row>
    <row r="110" spans="1:6">
      <c r="A110" s="103" t="str">
        <f>IFERROR(IF(C110="","",-Reisekosten!V104),"")</f>
        <v/>
      </c>
      <c r="B110" s="31" t="str">
        <f t="shared" si="2"/>
        <v/>
      </c>
      <c r="C110" s="32" t="str">
        <f>IF(Reisekosten!H104="","",Reisekosten!$G$1&amp;Reisekosten!$H$1&amp;Reisekosten!$I$1)</f>
        <v/>
      </c>
      <c r="D110" s="33" t="str">
        <f>IF(Reisekosten!K104="","",Reisekosten!K104)</f>
        <v/>
      </c>
      <c r="E110" s="31" t="str">
        <f t="shared" si="3"/>
        <v/>
      </c>
      <c r="F110" s="23" t="str">
        <f>IF(D110="","",IF(Reisekosten!$K104&lt;&gt;Reisekosten!$H104,"Km-Geld: "&amp;Reisekosten!D104&amp;" "&amp;TEXT(Reisekosten!$H104,"t. MMM ")&amp;"bis "&amp;TEXT(Reisekosten!$K104,"t. MMM "),"Km-Geld: "&amp;Reisekosten!D104&amp;" am "&amp;TEXT(Reisekosten!$H104,"t. MMM ")))</f>
        <v/>
      </c>
    </row>
    <row r="111" spans="1:6">
      <c r="A111" s="103" t="str">
        <f>IFERROR(IF(C111="","",-Reisekosten!V105),"")</f>
        <v/>
      </c>
      <c r="B111" s="31" t="str">
        <f t="shared" si="2"/>
        <v/>
      </c>
      <c r="C111" s="32" t="str">
        <f>IF(Reisekosten!H105="","",Reisekosten!$G$1&amp;Reisekosten!$H$1&amp;Reisekosten!$I$1)</f>
        <v/>
      </c>
      <c r="D111" s="33" t="str">
        <f>IF(Reisekosten!K105="","",Reisekosten!K105)</f>
        <v/>
      </c>
      <c r="E111" s="31" t="str">
        <f t="shared" si="3"/>
        <v/>
      </c>
      <c r="F111" s="23" t="str">
        <f>IF(D111="","",IF(Reisekosten!$K105&lt;&gt;Reisekosten!$H105,"Km-Geld: "&amp;Reisekosten!D105&amp;" "&amp;TEXT(Reisekosten!$H105,"t. MMM ")&amp;"bis "&amp;TEXT(Reisekosten!$K105,"t. MMM "),"Km-Geld: "&amp;Reisekosten!D105&amp;" am "&amp;TEXT(Reisekosten!$H105,"t. MMM ")))</f>
        <v/>
      </c>
    </row>
    <row r="112" spans="1:6">
      <c r="A112" s="103" t="str">
        <f>IFERROR(IF(C112="","",-Reisekosten!V106),"")</f>
        <v/>
      </c>
      <c r="B112" s="31" t="str">
        <f t="shared" si="2"/>
        <v/>
      </c>
      <c r="C112" s="32" t="str">
        <f>IF(Reisekosten!H106="","",Reisekosten!$G$1&amp;Reisekosten!$H$1&amp;Reisekosten!$I$1)</f>
        <v/>
      </c>
      <c r="D112" s="33" t="str">
        <f>IF(Reisekosten!K106="","",Reisekosten!K106)</f>
        <v/>
      </c>
      <c r="E112" s="31" t="str">
        <f t="shared" si="3"/>
        <v/>
      </c>
      <c r="F112" s="23" t="str">
        <f>IF(D112="","",IF(Reisekosten!$K106&lt;&gt;Reisekosten!$H106,"Km-Geld: "&amp;Reisekosten!D106&amp;" "&amp;TEXT(Reisekosten!$H106,"t. MMM ")&amp;"bis "&amp;TEXT(Reisekosten!$K106,"t. MMM "),"Km-Geld: "&amp;Reisekosten!D106&amp;" am "&amp;TEXT(Reisekosten!$H106,"t. MMM ")))</f>
        <v/>
      </c>
    </row>
    <row r="113" spans="1:6">
      <c r="A113" s="103" t="str">
        <f>IFERROR(IF(C113="","",-Reisekosten!V107),"")</f>
        <v/>
      </c>
      <c r="B113" s="31" t="str">
        <f t="shared" si="2"/>
        <v/>
      </c>
      <c r="C113" s="32" t="str">
        <f>IF(Reisekosten!H107="","",Reisekosten!$G$1&amp;Reisekosten!$H$1&amp;Reisekosten!$I$1)</f>
        <v/>
      </c>
      <c r="D113" s="33" t="str">
        <f>IF(Reisekosten!K107="","",Reisekosten!K107)</f>
        <v/>
      </c>
      <c r="E113" s="31" t="str">
        <f t="shared" si="3"/>
        <v/>
      </c>
      <c r="F113" s="23" t="str">
        <f>IF(D113="","",IF(Reisekosten!$K107&lt;&gt;Reisekosten!$H107,"Km-Geld: "&amp;Reisekosten!D107&amp;" "&amp;TEXT(Reisekosten!$H107,"t. MMM ")&amp;"bis "&amp;TEXT(Reisekosten!$K107,"t. MMM "),"Km-Geld: "&amp;Reisekosten!D107&amp;" am "&amp;TEXT(Reisekosten!$H107,"t. MMM ")))</f>
        <v/>
      </c>
    </row>
    <row r="114" spans="1:6">
      <c r="A114" s="103" t="str">
        <f>IFERROR(IF(C114="","",-Reisekosten!V108),"")</f>
        <v/>
      </c>
      <c r="B114" s="31" t="str">
        <f t="shared" si="2"/>
        <v/>
      </c>
      <c r="C114" s="32" t="str">
        <f>IF(Reisekosten!H108="","",Reisekosten!$G$1&amp;Reisekosten!$H$1&amp;Reisekosten!$I$1)</f>
        <v/>
      </c>
      <c r="D114" s="33" t="str">
        <f>IF(Reisekosten!K108="","",Reisekosten!K108)</f>
        <v/>
      </c>
      <c r="E114" s="31" t="str">
        <f t="shared" si="3"/>
        <v/>
      </c>
      <c r="F114" s="23" t="str">
        <f>IF(D114="","",IF(Reisekosten!$K108&lt;&gt;Reisekosten!$H108,"Km-Geld: "&amp;Reisekosten!D108&amp;" "&amp;TEXT(Reisekosten!$H108,"t. MMM ")&amp;"bis "&amp;TEXT(Reisekosten!$K108,"t. MMM "),"Km-Geld: "&amp;Reisekosten!D108&amp;" am "&amp;TEXT(Reisekosten!$H108,"t. MMM ")))</f>
        <v/>
      </c>
    </row>
    <row r="115" spans="1:6">
      <c r="A115" s="103" t="str">
        <f>IFERROR(IF(C115="","",-Reisekosten!V109),"")</f>
        <v/>
      </c>
      <c r="B115" s="31" t="str">
        <f t="shared" si="2"/>
        <v/>
      </c>
      <c r="C115" s="32" t="str">
        <f>IF(Reisekosten!H109="","",Reisekosten!$G$1&amp;Reisekosten!$H$1&amp;Reisekosten!$I$1)</f>
        <v/>
      </c>
      <c r="D115" s="33" t="str">
        <f>IF(Reisekosten!K109="","",Reisekosten!K109)</f>
        <v/>
      </c>
      <c r="E115" s="31" t="str">
        <f t="shared" si="3"/>
        <v/>
      </c>
      <c r="F115" s="23" t="str">
        <f>IF(D115="","",IF(Reisekosten!$K109&lt;&gt;Reisekosten!$H109,"Km-Geld: "&amp;Reisekosten!D109&amp;" "&amp;TEXT(Reisekosten!$H109,"t. MMM ")&amp;"bis "&amp;TEXT(Reisekosten!$K109,"t. MMM "),"Km-Geld: "&amp;Reisekosten!D109&amp;" am "&amp;TEXT(Reisekosten!$H109,"t. MMM ")))</f>
        <v/>
      </c>
    </row>
    <row r="116" spans="1:6">
      <c r="A116" s="103" t="str">
        <f>IFERROR(IF(C116="","",-Reisekosten!V110),"")</f>
        <v/>
      </c>
      <c r="B116" s="31" t="str">
        <f t="shared" si="2"/>
        <v/>
      </c>
      <c r="C116" s="32" t="str">
        <f>IF(Reisekosten!H110="","",Reisekosten!$G$1&amp;Reisekosten!$H$1&amp;Reisekosten!$I$1)</f>
        <v/>
      </c>
      <c r="D116" s="33" t="str">
        <f>IF(Reisekosten!K110="","",Reisekosten!K110)</f>
        <v/>
      </c>
      <c r="E116" s="31" t="str">
        <f t="shared" si="3"/>
        <v/>
      </c>
      <c r="F116" s="23" t="str">
        <f>IF(D116="","",IF(Reisekosten!$K110&lt;&gt;Reisekosten!$H110,"Km-Geld: "&amp;Reisekosten!D110&amp;" "&amp;TEXT(Reisekosten!$H110,"t. MMM ")&amp;"bis "&amp;TEXT(Reisekosten!$K110,"t. MMM "),"Km-Geld: "&amp;Reisekosten!D110&amp;" am "&amp;TEXT(Reisekosten!$H110,"t. MMM ")))</f>
        <v/>
      </c>
    </row>
    <row r="117" spans="1:6">
      <c r="A117" s="103" t="str">
        <f>IFERROR(IF(C117="","",-Reisekosten!V111),"")</f>
        <v/>
      </c>
      <c r="B117" s="31" t="str">
        <f t="shared" si="2"/>
        <v/>
      </c>
      <c r="C117" s="32" t="str">
        <f>IF(Reisekosten!H111="","",Reisekosten!$G$1&amp;Reisekosten!$H$1&amp;Reisekosten!$I$1)</f>
        <v/>
      </c>
      <c r="D117" s="33" t="str">
        <f>IF(Reisekosten!K111="","",Reisekosten!K111)</f>
        <v/>
      </c>
      <c r="E117" s="31" t="str">
        <f t="shared" si="3"/>
        <v/>
      </c>
      <c r="F117" s="23" t="str">
        <f>IF(D117="","",IF(Reisekosten!$K111&lt;&gt;Reisekosten!$H111,"Km-Geld: "&amp;Reisekosten!D111&amp;" "&amp;TEXT(Reisekosten!$H111,"t. MMM ")&amp;"bis "&amp;TEXT(Reisekosten!$K111,"t. MMM "),"Km-Geld: "&amp;Reisekosten!D111&amp;" am "&amp;TEXT(Reisekosten!$H111,"t. MMM ")))</f>
        <v/>
      </c>
    </row>
    <row r="118" spans="1:6">
      <c r="A118" s="103" t="str">
        <f>IFERROR(IF(C118="","",-Reisekosten!V112),"")</f>
        <v/>
      </c>
      <c r="B118" s="31" t="str">
        <f t="shared" si="2"/>
        <v/>
      </c>
      <c r="C118" s="32" t="str">
        <f>IF(Reisekosten!H112="","",Reisekosten!$G$1&amp;Reisekosten!$H$1&amp;Reisekosten!$I$1)</f>
        <v/>
      </c>
      <c r="D118" s="33" t="str">
        <f>IF(Reisekosten!K112="","",Reisekosten!K112)</f>
        <v/>
      </c>
      <c r="E118" s="31" t="str">
        <f t="shared" si="3"/>
        <v/>
      </c>
      <c r="F118" s="23" t="str">
        <f>IF(D118="","",IF(Reisekosten!$K112&lt;&gt;Reisekosten!$H112,"Km-Geld: "&amp;Reisekosten!D112&amp;" "&amp;TEXT(Reisekosten!$H112,"t. MMM ")&amp;"bis "&amp;TEXT(Reisekosten!$K112,"t. MMM "),"Km-Geld: "&amp;Reisekosten!D112&amp;" am "&amp;TEXT(Reisekosten!$H112,"t. MMM ")))</f>
        <v/>
      </c>
    </row>
    <row r="119" spans="1:6">
      <c r="A119" s="103" t="str">
        <f>IFERROR(IF(C119="","",-Reisekosten!V113),"")</f>
        <v/>
      </c>
      <c r="B119" s="31" t="str">
        <f t="shared" si="2"/>
        <v/>
      </c>
      <c r="C119" s="32" t="str">
        <f>IF(Reisekosten!H113="","",Reisekosten!$G$1&amp;Reisekosten!$H$1&amp;Reisekosten!$I$1)</f>
        <v/>
      </c>
      <c r="D119" s="33" t="str">
        <f>IF(Reisekosten!K113="","",Reisekosten!K113)</f>
        <v/>
      </c>
      <c r="E119" s="31" t="str">
        <f t="shared" si="3"/>
        <v/>
      </c>
      <c r="F119" s="23" t="str">
        <f>IF(D119="","",IF(Reisekosten!$K113&lt;&gt;Reisekosten!$H113,"Km-Geld: "&amp;Reisekosten!D113&amp;" "&amp;TEXT(Reisekosten!$H113,"t. MMM ")&amp;"bis "&amp;TEXT(Reisekosten!$K113,"t. MMM "),"Km-Geld: "&amp;Reisekosten!D113&amp;" am "&amp;TEXT(Reisekosten!$H113,"t. MMM ")))</f>
        <v/>
      </c>
    </row>
    <row r="120" spans="1:6">
      <c r="A120" s="103" t="str">
        <f>IFERROR(IF(C120="","",-Reisekosten!V114),"")</f>
        <v/>
      </c>
      <c r="B120" s="31" t="str">
        <f t="shared" si="2"/>
        <v/>
      </c>
      <c r="C120" s="32" t="str">
        <f>IF(Reisekosten!H114="","",Reisekosten!$G$1&amp;Reisekosten!$H$1&amp;Reisekosten!$I$1)</f>
        <v/>
      </c>
      <c r="D120" s="33" t="str">
        <f>IF(Reisekosten!K114="","",Reisekosten!K114)</f>
        <v/>
      </c>
      <c r="E120" s="31" t="str">
        <f t="shared" si="3"/>
        <v/>
      </c>
      <c r="F120" s="23" t="str">
        <f>IF(D120="","",IF(Reisekosten!$K114&lt;&gt;Reisekosten!$H114,"Km-Geld: "&amp;Reisekosten!D114&amp;" "&amp;TEXT(Reisekosten!$H114,"t. MMM ")&amp;"bis "&amp;TEXT(Reisekosten!$K114,"t. MMM "),"Km-Geld: "&amp;Reisekosten!D114&amp;" am "&amp;TEXT(Reisekosten!$H114,"t. MMM ")))</f>
        <v/>
      </c>
    </row>
    <row r="121" spans="1:6">
      <c r="A121" s="103" t="str">
        <f>IFERROR(IF(C121="","",-Reisekosten!V115),"")</f>
        <v/>
      </c>
      <c r="B121" s="31" t="str">
        <f t="shared" si="2"/>
        <v/>
      </c>
      <c r="C121" s="32" t="str">
        <f>IF(Reisekosten!H115="","",Reisekosten!$G$1&amp;Reisekosten!$H$1&amp;Reisekosten!$I$1)</f>
        <v/>
      </c>
      <c r="D121" s="33" t="str">
        <f>IF(Reisekosten!K115="","",Reisekosten!K115)</f>
        <v/>
      </c>
      <c r="E121" s="31" t="str">
        <f t="shared" si="3"/>
        <v/>
      </c>
      <c r="F121" s="23" t="str">
        <f>IF(D121="","",IF(Reisekosten!$K115&lt;&gt;Reisekosten!$H115,"Km-Geld: "&amp;Reisekosten!D115&amp;" "&amp;TEXT(Reisekosten!$H115,"t. MMM ")&amp;"bis "&amp;TEXT(Reisekosten!$K115,"t. MMM "),"Km-Geld: "&amp;Reisekosten!D115&amp;" am "&amp;TEXT(Reisekosten!$H115,"t. MMM ")))</f>
        <v/>
      </c>
    </row>
    <row r="122" spans="1:6">
      <c r="A122" s="103" t="str">
        <f>IFERROR(IF(C122="","",-Reisekosten!V116),"")</f>
        <v/>
      </c>
      <c r="B122" s="31" t="str">
        <f t="shared" si="2"/>
        <v/>
      </c>
      <c r="C122" s="32" t="str">
        <f>IF(Reisekosten!H116="","",Reisekosten!$G$1&amp;Reisekosten!$H$1&amp;Reisekosten!$I$1)</f>
        <v/>
      </c>
      <c r="D122" s="33" t="str">
        <f>IF(Reisekosten!K116="","",Reisekosten!K116)</f>
        <v/>
      </c>
      <c r="E122" s="31" t="str">
        <f t="shared" si="3"/>
        <v/>
      </c>
      <c r="F122" s="23" t="str">
        <f>IF(D122="","",IF(Reisekosten!$K116&lt;&gt;Reisekosten!$H116,"Km-Geld: "&amp;Reisekosten!D116&amp;" "&amp;TEXT(Reisekosten!$H116,"t. MMM ")&amp;"bis "&amp;TEXT(Reisekosten!$K116,"t. MMM "),"Km-Geld: "&amp;Reisekosten!D116&amp;" am "&amp;TEXT(Reisekosten!$H116,"t. MMM ")))</f>
        <v/>
      </c>
    </row>
    <row r="123" spans="1:6">
      <c r="A123" s="103" t="str">
        <f>IFERROR(IF(C123="","",-Reisekosten!V117),"")</f>
        <v/>
      </c>
      <c r="B123" s="31" t="str">
        <f t="shared" si="2"/>
        <v/>
      </c>
      <c r="C123" s="32" t="str">
        <f>IF(Reisekosten!H117="","",Reisekosten!$G$1&amp;Reisekosten!$H$1&amp;Reisekosten!$I$1)</f>
        <v/>
      </c>
      <c r="D123" s="33" t="str">
        <f>IF(Reisekosten!K117="","",Reisekosten!K117)</f>
        <v/>
      </c>
      <c r="E123" s="31" t="str">
        <f t="shared" si="3"/>
        <v/>
      </c>
      <c r="F123" s="23" t="str">
        <f>IF(D123="","",IF(Reisekosten!$K117&lt;&gt;Reisekosten!$H117,"Km-Geld: "&amp;Reisekosten!D117&amp;" "&amp;TEXT(Reisekosten!$H117,"t. MMM ")&amp;"bis "&amp;TEXT(Reisekosten!$K117,"t. MMM "),"Km-Geld: "&amp;Reisekosten!D117&amp;" am "&amp;TEXT(Reisekosten!$H117,"t. MMM ")))</f>
        <v/>
      </c>
    </row>
    <row r="124" spans="1:6">
      <c r="A124" s="103" t="str">
        <f>IFERROR(IF(C124="","",-Reisekosten!V118),"")</f>
        <v/>
      </c>
      <c r="B124" s="31" t="str">
        <f t="shared" si="2"/>
        <v/>
      </c>
      <c r="C124" s="32" t="str">
        <f>IF(Reisekosten!H118="","",Reisekosten!$G$1&amp;Reisekosten!$H$1&amp;Reisekosten!$I$1)</f>
        <v/>
      </c>
      <c r="D124" s="33" t="str">
        <f>IF(Reisekosten!K118="","",Reisekosten!K118)</f>
        <v/>
      </c>
      <c r="E124" s="31" t="str">
        <f t="shared" si="3"/>
        <v/>
      </c>
      <c r="F124" s="23" t="str">
        <f>IF(D124="","",IF(Reisekosten!$K118&lt;&gt;Reisekosten!$H118,"Km-Geld: "&amp;Reisekosten!D118&amp;" "&amp;TEXT(Reisekosten!$H118,"t. MMM ")&amp;"bis "&amp;TEXT(Reisekosten!$K118,"t. MMM "),"Km-Geld: "&amp;Reisekosten!D118&amp;" am "&amp;TEXT(Reisekosten!$H118,"t. MMM ")))</f>
        <v/>
      </c>
    </row>
    <row r="125" spans="1:6">
      <c r="A125" s="103" t="str">
        <f>IFERROR(IF(C125="","",-Reisekosten!V119),"")</f>
        <v/>
      </c>
      <c r="B125" s="31" t="str">
        <f t="shared" si="2"/>
        <v/>
      </c>
      <c r="C125" s="32" t="str">
        <f>IF(Reisekosten!H119="","",Reisekosten!$G$1&amp;Reisekosten!$H$1&amp;Reisekosten!$I$1)</f>
        <v/>
      </c>
      <c r="D125" s="33" t="str">
        <f>IF(Reisekosten!K119="","",Reisekosten!K119)</f>
        <v/>
      </c>
      <c r="E125" s="31" t="str">
        <f t="shared" si="3"/>
        <v/>
      </c>
      <c r="F125" s="23" t="str">
        <f>IF(D125="","",IF(Reisekosten!$K119&lt;&gt;Reisekosten!$H119,"Km-Geld: "&amp;Reisekosten!D119&amp;" "&amp;TEXT(Reisekosten!$H119,"t. MMM ")&amp;"bis "&amp;TEXT(Reisekosten!$K119,"t. MMM "),"Km-Geld: "&amp;Reisekosten!D119&amp;" am "&amp;TEXT(Reisekosten!$H119,"t. MMM ")))</f>
        <v/>
      </c>
    </row>
    <row r="126" spans="1:6">
      <c r="A126" s="103" t="str">
        <f>IFERROR(IF(C126="","",-Reisekosten!V120),"")</f>
        <v/>
      </c>
      <c r="B126" s="31" t="str">
        <f t="shared" si="2"/>
        <v/>
      </c>
      <c r="C126" s="32" t="str">
        <f>IF(Reisekosten!H120="","",Reisekosten!$G$1&amp;Reisekosten!$H$1&amp;Reisekosten!$I$1)</f>
        <v/>
      </c>
      <c r="D126" s="33" t="str">
        <f>IF(Reisekosten!K120="","",Reisekosten!K120)</f>
        <v/>
      </c>
      <c r="E126" s="31" t="str">
        <f t="shared" si="3"/>
        <v/>
      </c>
      <c r="F126" s="23" t="str">
        <f>IF(D126="","",IF(Reisekosten!$K120&lt;&gt;Reisekosten!$H120,"Km-Geld: "&amp;Reisekosten!D120&amp;" "&amp;TEXT(Reisekosten!$H120,"t. MMM ")&amp;"bis "&amp;TEXT(Reisekosten!$K120,"t. MMM "),"Km-Geld: "&amp;Reisekosten!D120&amp;" am "&amp;TEXT(Reisekosten!$H120,"t. MMM ")))</f>
        <v/>
      </c>
    </row>
    <row r="127" spans="1:6">
      <c r="A127" s="103" t="str">
        <f>IFERROR(IF(C127="","",-Reisekosten!V121),"")</f>
        <v/>
      </c>
      <c r="B127" s="31" t="str">
        <f t="shared" si="2"/>
        <v/>
      </c>
      <c r="C127" s="32" t="str">
        <f>IF(Reisekosten!H121="","",Reisekosten!$G$1&amp;Reisekosten!$H$1&amp;Reisekosten!$I$1)</f>
        <v/>
      </c>
      <c r="D127" s="33" t="str">
        <f>IF(Reisekosten!K121="","",Reisekosten!K121)</f>
        <v/>
      </c>
      <c r="E127" s="31" t="str">
        <f t="shared" si="3"/>
        <v/>
      </c>
      <c r="F127" s="23" t="str">
        <f>IF(D127="","",IF(Reisekosten!$K121&lt;&gt;Reisekosten!$H121,"Km-Geld: "&amp;Reisekosten!D121&amp;" "&amp;TEXT(Reisekosten!$H121,"t. MMM ")&amp;"bis "&amp;TEXT(Reisekosten!$K121,"t. MMM "),"Km-Geld: "&amp;Reisekosten!D121&amp;" am "&amp;TEXT(Reisekosten!$H121,"t. MMM ")))</f>
        <v/>
      </c>
    </row>
    <row r="128" spans="1:6">
      <c r="A128" s="103" t="str">
        <f>IFERROR(IF(C128="","",-Reisekosten!V122),"")</f>
        <v/>
      </c>
      <c r="B128" s="31" t="str">
        <f t="shared" si="2"/>
        <v/>
      </c>
      <c r="C128" s="32" t="str">
        <f>IF(Reisekosten!H122="","",Reisekosten!$G$1&amp;Reisekosten!$H$1&amp;Reisekosten!$I$1)</f>
        <v/>
      </c>
      <c r="D128" s="33" t="str">
        <f>IF(Reisekosten!K122="","",Reisekosten!K122)</f>
        <v/>
      </c>
      <c r="E128" s="31" t="str">
        <f t="shared" si="3"/>
        <v/>
      </c>
      <c r="F128" s="23" t="str">
        <f>IF(D128="","",IF(Reisekosten!$K122&lt;&gt;Reisekosten!$H122,"Km-Geld: "&amp;Reisekosten!D122&amp;" "&amp;TEXT(Reisekosten!$H122,"t. MMM ")&amp;"bis "&amp;TEXT(Reisekosten!$K122,"t. MMM "),"Km-Geld: "&amp;Reisekosten!D122&amp;" am "&amp;TEXT(Reisekosten!$H122,"t. MMM ")))</f>
        <v/>
      </c>
    </row>
    <row r="129" spans="1:6">
      <c r="A129" s="103" t="str">
        <f>IFERROR(IF(C129="","",-Reisekosten!V123),"")</f>
        <v/>
      </c>
      <c r="B129" s="31" t="str">
        <f t="shared" si="2"/>
        <v/>
      </c>
      <c r="C129" s="32" t="str">
        <f>IF(Reisekosten!H123="","",Reisekosten!$G$1&amp;Reisekosten!$H$1&amp;Reisekosten!$I$1)</f>
        <v/>
      </c>
      <c r="D129" s="33" t="str">
        <f>IF(Reisekosten!K123="","",Reisekosten!K123)</f>
        <v/>
      </c>
      <c r="E129" s="31" t="str">
        <f t="shared" si="3"/>
        <v/>
      </c>
      <c r="F129" s="23" t="str">
        <f>IF(D129="","",IF(Reisekosten!$K123&lt;&gt;Reisekosten!$H123,"Km-Geld: "&amp;Reisekosten!D123&amp;" "&amp;TEXT(Reisekosten!$H123,"t. MMM ")&amp;"bis "&amp;TEXT(Reisekosten!$K123,"t. MMM "),"Km-Geld: "&amp;Reisekosten!D123&amp;" am "&amp;TEXT(Reisekosten!$H123,"t. MMM ")))</f>
        <v/>
      </c>
    </row>
    <row r="130" spans="1:6">
      <c r="A130" s="103" t="str">
        <f>IFERROR(IF(C130="","",-Reisekosten!V124),"")</f>
        <v/>
      </c>
      <c r="B130" s="31" t="str">
        <f t="shared" si="2"/>
        <v/>
      </c>
      <c r="C130" s="32" t="str">
        <f>IF(Reisekosten!H124="","",Reisekosten!$G$1&amp;Reisekosten!$H$1&amp;Reisekosten!$I$1)</f>
        <v/>
      </c>
      <c r="D130" s="33" t="str">
        <f>IF(Reisekosten!K124="","",Reisekosten!K124)</f>
        <v/>
      </c>
      <c r="E130" s="31" t="str">
        <f t="shared" si="3"/>
        <v/>
      </c>
      <c r="F130" s="23" t="str">
        <f>IF(D130="","",IF(Reisekosten!$K124&lt;&gt;Reisekosten!$H124,"Km-Geld: "&amp;Reisekosten!D124&amp;" "&amp;TEXT(Reisekosten!$H124,"t. MMM ")&amp;"bis "&amp;TEXT(Reisekosten!$K124,"t. MMM "),"Km-Geld: "&amp;Reisekosten!D124&amp;" am "&amp;TEXT(Reisekosten!$H124,"t. MMM ")))</f>
        <v/>
      </c>
    </row>
    <row r="131" spans="1:6">
      <c r="A131" s="103" t="str">
        <f>IFERROR(IF(C131="","",-Reisekosten!V125),"")</f>
        <v/>
      </c>
      <c r="B131" s="31" t="str">
        <f t="shared" si="2"/>
        <v/>
      </c>
      <c r="C131" s="32" t="str">
        <f>IF(Reisekosten!H125="","",Reisekosten!$G$1&amp;Reisekosten!$H$1&amp;Reisekosten!$I$1)</f>
        <v/>
      </c>
      <c r="D131" s="33" t="str">
        <f>IF(Reisekosten!K125="","",Reisekosten!K125)</f>
        <v/>
      </c>
      <c r="E131" s="31" t="str">
        <f t="shared" si="3"/>
        <v/>
      </c>
      <c r="F131" s="23" t="str">
        <f>IF(D131="","",IF(Reisekosten!$K125&lt;&gt;Reisekosten!$H125,"Km-Geld: "&amp;Reisekosten!D125&amp;" "&amp;TEXT(Reisekosten!$H125,"t. MMM ")&amp;"bis "&amp;TEXT(Reisekosten!$K125,"t. MMM "),"Km-Geld: "&amp;Reisekosten!D125&amp;" am "&amp;TEXT(Reisekosten!$H125,"t. MMM ")))</f>
        <v/>
      </c>
    </row>
    <row r="132" spans="1:6">
      <c r="A132" s="103" t="str">
        <f>IFERROR(IF(C132="","",-Reisekosten!V126),"")</f>
        <v/>
      </c>
      <c r="B132" s="31" t="str">
        <f t="shared" si="2"/>
        <v/>
      </c>
      <c r="C132" s="32" t="str">
        <f>IF(Reisekosten!H126="","",Reisekosten!$G$1&amp;Reisekosten!$H$1&amp;Reisekosten!$I$1)</f>
        <v/>
      </c>
      <c r="D132" s="33" t="str">
        <f>IF(Reisekosten!K126="","",Reisekosten!K126)</f>
        <v/>
      </c>
      <c r="E132" s="31" t="str">
        <f t="shared" si="3"/>
        <v/>
      </c>
      <c r="F132" s="23" t="str">
        <f>IF(D132="","",IF(Reisekosten!$K126&lt;&gt;Reisekosten!$H126,"Km-Geld: "&amp;Reisekosten!D126&amp;" "&amp;TEXT(Reisekosten!$H126,"t. MMM ")&amp;"bis "&amp;TEXT(Reisekosten!$K126,"t. MMM "),"Km-Geld: "&amp;Reisekosten!D126&amp;" am "&amp;TEXT(Reisekosten!$H126,"t. MMM ")))</f>
        <v/>
      </c>
    </row>
    <row r="133" spans="1:6">
      <c r="A133" s="103" t="str">
        <f>IFERROR(IF(C133="","",-Reisekosten!V127),"")</f>
        <v/>
      </c>
      <c r="B133" s="31" t="str">
        <f t="shared" si="2"/>
        <v/>
      </c>
      <c r="C133" s="32" t="str">
        <f>IF(Reisekosten!H127="","",Reisekosten!$G$1&amp;Reisekosten!$H$1&amp;Reisekosten!$I$1)</f>
        <v/>
      </c>
      <c r="D133" s="33" t="str">
        <f>IF(Reisekosten!K127="","",Reisekosten!K127)</f>
        <v/>
      </c>
      <c r="E133" s="31" t="str">
        <f t="shared" si="3"/>
        <v/>
      </c>
      <c r="F133" s="23" t="str">
        <f>IF(D133="","",IF(Reisekosten!$K127&lt;&gt;Reisekosten!$H127,"Km-Geld: "&amp;Reisekosten!D127&amp;" "&amp;TEXT(Reisekosten!$H127,"t. MMM ")&amp;"bis "&amp;TEXT(Reisekosten!$K127,"t. MMM "),"Km-Geld: "&amp;Reisekosten!D127&amp;" am "&amp;TEXT(Reisekosten!$H127,"t. MMM ")))</f>
        <v/>
      </c>
    </row>
    <row r="134" spans="1:6">
      <c r="A134" s="103" t="str">
        <f>IFERROR(IF(C134="","",-Reisekosten!V128),"")</f>
        <v/>
      </c>
      <c r="B134" s="31" t="str">
        <f t="shared" si="2"/>
        <v/>
      </c>
      <c r="C134" s="32" t="str">
        <f>IF(Reisekosten!H128="","",Reisekosten!$G$1&amp;Reisekosten!$H$1&amp;Reisekosten!$I$1)</f>
        <v/>
      </c>
      <c r="D134" s="33" t="str">
        <f>IF(Reisekosten!K128="","",Reisekosten!K128)</f>
        <v/>
      </c>
      <c r="E134" s="31" t="str">
        <f t="shared" si="3"/>
        <v/>
      </c>
      <c r="F134" s="23" t="str">
        <f>IF(D134="","",IF(Reisekosten!$K128&lt;&gt;Reisekosten!$H128,"Km-Geld: "&amp;Reisekosten!D128&amp;" "&amp;TEXT(Reisekosten!$H128,"t. MMM ")&amp;"bis "&amp;TEXT(Reisekosten!$K128,"t. MMM "),"Km-Geld: "&amp;Reisekosten!D128&amp;" am "&amp;TEXT(Reisekosten!$H128,"t. MMM ")))</f>
        <v/>
      </c>
    </row>
    <row r="135" spans="1:6">
      <c r="A135" s="103" t="str">
        <f>IFERROR(IF(C135="","",-Reisekosten!V129),"")</f>
        <v/>
      </c>
      <c r="B135" s="31" t="str">
        <f t="shared" si="2"/>
        <v/>
      </c>
      <c r="C135" s="32" t="str">
        <f>IF(Reisekosten!H129="","",Reisekosten!$G$1&amp;Reisekosten!$H$1&amp;Reisekosten!$I$1)</f>
        <v/>
      </c>
      <c r="D135" s="33" t="str">
        <f>IF(Reisekosten!K129="","",Reisekosten!K129)</f>
        <v/>
      </c>
      <c r="E135" s="31" t="str">
        <f t="shared" si="3"/>
        <v/>
      </c>
      <c r="F135" s="23" t="str">
        <f>IF(D135="","",IF(Reisekosten!$K129&lt;&gt;Reisekosten!$H129,"Km-Geld: "&amp;Reisekosten!D129&amp;" "&amp;TEXT(Reisekosten!$H129,"t. MMM ")&amp;"bis "&amp;TEXT(Reisekosten!$K129,"t. MMM "),"Km-Geld: "&amp;Reisekosten!D129&amp;" am "&amp;TEXT(Reisekosten!$H129,"t. MMM ")))</f>
        <v/>
      </c>
    </row>
    <row r="136" spans="1:6">
      <c r="A136" s="103" t="str">
        <f>IFERROR(IF(C136="","",-Reisekosten!V130),"")</f>
        <v/>
      </c>
      <c r="B136" s="31" t="str">
        <f t="shared" si="2"/>
        <v/>
      </c>
      <c r="C136" s="32" t="str">
        <f>IF(Reisekosten!H130="","",Reisekosten!$G$1&amp;Reisekosten!$H$1&amp;Reisekosten!$I$1)</f>
        <v/>
      </c>
      <c r="D136" s="33" t="str">
        <f>IF(Reisekosten!K130="","",Reisekosten!K130)</f>
        <v/>
      </c>
      <c r="E136" s="31" t="str">
        <f t="shared" si="3"/>
        <v/>
      </c>
      <c r="F136" s="23" t="str">
        <f>IF(D136="","",IF(Reisekosten!$K130&lt;&gt;Reisekosten!$H130,"Km-Geld: "&amp;Reisekosten!D130&amp;" "&amp;TEXT(Reisekosten!$H130,"t. MMM ")&amp;"bis "&amp;TEXT(Reisekosten!$K130,"t. MMM "),"Km-Geld: "&amp;Reisekosten!D130&amp;" am "&amp;TEXT(Reisekosten!$H130,"t. MMM ")))</f>
        <v/>
      </c>
    </row>
    <row r="137" spans="1:6">
      <c r="A137" s="103" t="str">
        <f>IFERROR(IF(C137="","",-Reisekosten!V131),"")</f>
        <v/>
      </c>
      <c r="B137" s="31" t="str">
        <f t="shared" si="2"/>
        <v/>
      </c>
      <c r="C137" s="32" t="str">
        <f>IF(Reisekosten!H131="","",Reisekosten!$G$1&amp;Reisekosten!$H$1&amp;Reisekosten!$I$1)</f>
        <v/>
      </c>
      <c r="D137" s="33" t="str">
        <f>IF(Reisekosten!K131="","",Reisekosten!K131)</f>
        <v/>
      </c>
      <c r="E137" s="31" t="str">
        <f t="shared" si="3"/>
        <v/>
      </c>
      <c r="F137" s="23" t="str">
        <f>IF(D137="","",IF(Reisekosten!$K131&lt;&gt;Reisekosten!$H131,"Km-Geld: "&amp;Reisekosten!D131&amp;" "&amp;TEXT(Reisekosten!$H131,"t. MMM ")&amp;"bis "&amp;TEXT(Reisekosten!$K131,"t. MMM "),"Km-Geld: "&amp;Reisekosten!D131&amp;" am "&amp;TEXT(Reisekosten!$H131,"t. MMM ")))</f>
        <v/>
      </c>
    </row>
    <row r="138" spans="1:6">
      <c r="A138" s="103" t="str">
        <f>IFERROR(IF(C138="","",-Reisekosten!V132),"")</f>
        <v/>
      </c>
      <c r="B138" s="31" t="str">
        <f t="shared" si="2"/>
        <v/>
      </c>
      <c r="C138" s="32" t="str">
        <f>IF(Reisekosten!H132="","",Reisekosten!$G$1&amp;Reisekosten!$H$1&amp;Reisekosten!$I$1)</f>
        <v/>
      </c>
      <c r="D138" s="33" t="str">
        <f>IF(Reisekosten!K132="","",Reisekosten!K132)</f>
        <v/>
      </c>
      <c r="E138" s="31" t="str">
        <f t="shared" si="3"/>
        <v/>
      </c>
      <c r="F138" s="23" t="str">
        <f>IF(D138="","",IF(Reisekosten!$K132&lt;&gt;Reisekosten!$H132,"Km-Geld: "&amp;Reisekosten!D132&amp;" "&amp;TEXT(Reisekosten!$H132,"t. MMM ")&amp;"bis "&amp;TEXT(Reisekosten!$K132,"t. MMM "),"Km-Geld: "&amp;Reisekosten!D132&amp;" am "&amp;TEXT(Reisekosten!$H132,"t. MMM ")))</f>
        <v/>
      </c>
    </row>
    <row r="139" spans="1:6">
      <c r="A139" s="103" t="str">
        <f>IFERROR(IF(C139="","",-Reisekosten!V133),"")</f>
        <v/>
      </c>
      <c r="B139" s="31" t="str">
        <f t="shared" si="2"/>
        <v/>
      </c>
      <c r="C139" s="32" t="str">
        <f>IF(Reisekosten!H133="","",Reisekosten!$G$1&amp;Reisekosten!$H$1&amp;Reisekosten!$I$1)</f>
        <v/>
      </c>
      <c r="D139" s="33" t="str">
        <f>IF(Reisekosten!K133="","",Reisekosten!K133)</f>
        <v/>
      </c>
      <c r="E139" s="31" t="str">
        <f t="shared" si="3"/>
        <v/>
      </c>
      <c r="F139" s="23" t="str">
        <f>IF(D139="","",IF(Reisekosten!$K133&lt;&gt;Reisekosten!$H133,"Km-Geld: "&amp;Reisekosten!D133&amp;" "&amp;TEXT(Reisekosten!$H133,"t. MMM ")&amp;"bis "&amp;TEXT(Reisekosten!$K133,"t. MMM "),"Km-Geld: "&amp;Reisekosten!D133&amp;" am "&amp;TEXT(Reisekosten!$H133,"t. MMM ")))</f>
        <v/>
      </c>
    </row>
    <row r="140" spans="1:6">
      <c r="A140" s="103" t="str">
        <f>IFERROR(IF(C140="","",-Reisekosten!V134),"")</f>
        <v/>
      </c>
      <c r="B140" s="31" t="str">
        <f t="shared" si="2"/>
        <v/>
      </c>
      <c r="C140" s="32" t="str">
        <f>IF(Reisekosten!H134="","",Reisekosten!$G$1&amp;Reisekosten!$H$1&amp;Reisekosten!$I$1)</f>
        <v/>
      </c>
      <c r="D140" s="33" t="str">
        <f>IF(Reisekosten!K134="","",Reisekosten!K134)</f>
        <v/>
      </c>
      <c r="E140" s="31" t="str">
        <f t="shared" si="3"/>
        <v/>
      </c>
      <c r="F140" s="23" t="str">
        <f>IF(D140="","",IF(Reisekosten!$K134&lt;&gt;Reisekosten!$H134,"Km-Geld: "&amp;Reisekosten!D134&amp;" "&amp;TEXT(Reisekosten!$H134,"t. MMM ")&amp;"bis "&amp;TEXT(Reisekosten!$K134,"t. MMM "),"Km-Geld: "&amp;Reisekosten!D134&amp;" am "&amp;TEXT(Reisekosten!$H134,"t. MMM ")))</f>
        <v/>
      </c>
    </row>
    <row r="141" spans="1:6">
      <c r="A141" s="103" t="str">
        <f>IFERROR(IF(C141="","",-Reisekosten!V135),"")</f>
        <v/>
      </c>
      <c r="B141" s="31" t="str">
        <f t="shared" ref="B141:B204" si="4">IF(A141="","",$A$8)</f>
        <v/>
      </c>
      <c r="C141" s="32" t="str">
        <f>IF(Reisekosten!H135="","",Reisekosten!$G$1&amp;Reisekosten!$H$1&amp;Reisekosten!$I$1)</f>
        <v/>
      </c>
      <c r="D141" s="33" t="str">
        <f>IF(Reisekosten!K135="","",Reisekosten!K135)</f>
        <v/>
      </c>
      <c r="E141" s="31" t="str">
        <f t="shared" ref="E141:E204" si="5">IF(A141="","",$E$8)</f>
        <v/>
      </c>
      <c r="F141" s="23" t="str">
        <f>IF(D141="","",IF(Reisekosten!$K135&lt;&gt;Reisekosten!$H135,"Km-Geld: "&amp;Reisekosten!D135&amp;" "&amp;TEXT(Reisekosten!$H135,"t. MMM ")&amp;"bis "&amp;TEXT(Reisekosten!$K135,"t. MMM "),"Km-Geld: "&amp;Reisekosten!D135&amp;" am "&amp;TEXT(Reisekosten!$H135,"t. MMM ")))</f>
        <v/>
      </c>
    </row>
    <row r="142" spans="1:6">
      <c r="A142" s="103" t="str">
        <f>IFERROR(IF(C142="","",-Reisekosten!V136),"")</f>
        <v/>
      </c>
      <c r="B142" s="31" t="str">
        <f t="shared" si="4"/>
        <v/>
      </c>
      <c r="C142" s="32" t="str">
        <f>IF(Reisekosten!H136="","",Reisekosten!$G$1&amp;Reisekosten!$H$1&amp;Reisekosten!$I$1)</f>
        <v/>
      </c>
      <c r="D142" s="33" t="str">
        <f>IF(Reisekosten!K136="","",Reisekosten!K136)</f>
        <v/>
      </c>
      <c r="E142" s="31" t="str">
        <f t="shared" si="5"/>
        <v/>
      </c>
      <c r="F142" s="23" t="str">
        <f>IF(D142="","",IF(Reisekosten!$K136&lt;&gt;Reisekosten!$H136,"Km-Geld: "&amp;Reisekosten!D136&amp;" "&amp;TEXT(Reisekosten!$H136,"t. MMM ")&amp;"bis "&amp;TEXT(Reisekosten!$K136,"t. MMM "),"Km-Geld: "&amp;Reisekosten!D136&amp;" am "&amp;TEXT(Reisekosten!$H136,"t. MMM ")))</f>
        <v/>
      </c>
    </row>
    <row r="143" spans="1:6">
      <c r="A143" s="103" t="str">
        <f>IFERROR(IF(C143="","",-Reisekosten!V137),"")</f>
        <v/>
      </c>
      <c r="B143" s="31" t="str">
        <f t="shared" si="4"/>
        <v/>
      </c>
      <c r="C143" s="32" t="str">
        <f>IF(Reisekosten!H137="","",Reisekosten!$G$1&amp;Reisekosten!$H$1&amp;Reisekosten!$I$1)</f>
        <v/>
      </c>
      <c r="D143" s="33" t="str">
        <f>IF(Reisekosten!K137="","",Reisekosten!K137)</f>
        <v/>
      </c>
      <c r="E143" s="31" t="str">
        <f t="shared" si="5"/>
        <v/>
      </c>
      <c r="F143" s="23" t="str">
        <f>IF(D143="","",IF(Reisekosten!$K137&lt;&gt;Reisekosten!$H137,"Km-Geld: "&amp;Reisekosten!D137&amp;" "&amp;TEXT(Reisekosten!$H137,"t. MMM ")&amp;"bis "&amp;TEXT(Reisekosten!$K137,"t. MMM "),"Km-Geld: "&amp;Reisekosten!D137&amp;" am "&amp;TEXT(Reisekosten!$H137,"t. MMM ")))</f>
        <v/>
      </c>
    </row>
    <row r="144" spans="1:6">
      <c r="A144" s="103" t="str">
        <f>IFERROR(IF(C144="","",-Reisekosten!V138),"")</f>
        <v/>
      </c>
      <c r="B144" s="31" t="str">
        <f t="shared" si="4"/>
        <v/>
      </c>
      <c r="C144" s="32" t="str">
        <f>IF(Reisekosten!H138="","",Reisekosten!$G$1&amp;Reisekosten!$H$1&amp;Reisekosten!$I$1)</f>
        <v/>
      </c>
      <c r="D144" s="33" t="str">
        <f>IF(Reisekosten!K138="","",Reisekosten!K138)</f>
        <v/>
      </c>
      <c r="E144" s="31" t="str">
        <f t="shared" si="5"/>
        <v/>
      </c>
      <c r="F144" s="23" t="str">
        <f>IF(D144="","",IF(Reisekosten!$K138&lt;&gt;Reisekosten!$H138,"Km-Geld: "&amp;Reisekosten!D138&amp;" "&amp;TEXT(Reisekosten!$H138,"t. MMM ")&amp;"bis "&amp;TEXT(Reisekosten!$K138,"t. MMM "),"Km-Geld: "&amp;Reisekosten!D138&amp;" am "&amp;TEXT(Reisekosten!$H138,"t. MMM ")))</f>
        <v/>
      </c>
    </row>
    <row r="145" spans="1:6">
      <c r="A145" s="103" t="str">
        <f>IFERROR(IF(C145="","",-Reisekosten!V139),"")</f>
        <v/>
      </c>
      <c r="B145" s="31" t="str">
        <f t="shared" si="4"/>
        <v/>
      </c>
      <c r="C145" s="32" t="str">
        <f>IF(Reisekosten!H139="","",Reisekosten!$G$1&amp;Reisekosten!$H$1&amp;Reisekosten!$I$1)</f>
        <v/>
      </c>
      <c r="D145" s="33" t="str">
        <f>IF(Reisekosten!K139="","",Reisekosten!K139)</f>
        <v/>
      </c>
      <c r="E145" s="31" t="str">
        <f t="shared" si="5"/>
        <v/>
      </c>
      <c r="F145" s="23" t="str">
        <f>IF(D145="","",IF(Reisekosten!$K139&lt;&gt;Reisekosten!$H139,"Km-Geld: "&amp;Reisekosten!D139&amp;" "&amp;TEXT(Reisekosten!$H139,"t. MMM ")&amp;"bis "&amp;TEXT(Reisekosten!$K139,"t. MMM "),"Km-Geld: "&amp;Reisekosten!D139&amp;" am "&amp;TEXT(Reisekosten!$H139,"t. MMM ")))</f>
        <v/>
      </c>
    </row>
    <row r="146" spans="1:6">
      <c r="A146" s="103" t="str">
        <f>IFERROR(IF(C146="","",-Reisekosten!V140),"")</f>
        <v/>
      </c>
      <c r="B146" s="31" t="str">
        <f t="shared" si="4"/>
        <v/>
      </c>
      <c r="C146" s="32" t="str">
        <f>IF(Reisekosten!H140="","",Reisekosten!$G$1&amp;Reisekosten!$H$1&amp;Reisekosten!$I$1)</f>
        <v/>
      </c>
      <c r="D146" s="33" t="str">
        <f>IF(Reisekosten!K140="","",Reisekosten!K140)</f>
        <v/>
      </c>
      <c r="E146" s="31" t="str">
        <f t="shared" si="5"/>
        <v/>
      </c>
      <c r="F146" s="23" t="str">
        <f>IF(D146="","",IF(Reisekosten!$K140&lt;&gt;Reisekosten!$H140,"Km-Geld: "&amp;Reisekosten!D140&amp;" "&amp;TEXT(Reisekosten!$H140,"t. MMM ")&amp;"bis "&amp;TEXT(Reisekosten!$K140,"t. MMM "),"Km-Geld: "&amp;Reisekosten!D140&amp;" am "&amp;TEXT(Reisekosten!$H140,"t. MMM ")))</f>
        <v/>
      </c>
    </row>
    <row r="147" spans="1:6">
      <c r="A147" s="103" t="str">
        <f>IFERROR(IF(C147="","",-Reisekosten!V141),"")</f>
        <v/>
      </c>
      <c r="B147" s="31" t="str">
        <f t="shared" si="4"/>
        <v/>
      </c>
      <c r="C147" s="32" t="str">
        <f>IF(Reisekosten!H141="","",Reisekosten!$G$1&amp;Reisekosten!$H$1&amp;Reisekosten!$I$1)</f>
        <v/>
      </c>
      <c r="D147" s="33" t="str">
        <f>IF(Reisekosten!K141="","",Reisekosten!K141)</f>
        <v/>
      </c>
      <c r="E147" s="31" t="str">
        <f t="shared" si="5"/>
        <v/>
      </c>
      <c r="F147" s="23" t="str">
        <f>IF(D147="","",IF(Reisekosten!$K141&lt;&gt;Reisekosten!$H141,"Km-Geld: "&amp;Reisekosten!D141&amp;" "&amp;TEXT(Reisekosten!$H141,"t. MMM ")&amp;"bis "&amp;TEXT(Reisekosten!$K141,"t. MMM "),"Km-Geld: "&amp;Reisekosten!D141&amp;" am "&amp;TEXT(Reisekosten!$H141,"t. MMM ")))</f>
        <v/>
      </c>
    </row>
    <row r="148" spans="1:6">
      <c r="A148" s="103" t="str">
        <f>IFERROR(IF(C148="","",-Reisekosten!V142),"")</f>
        <v/>
      </c>
      <c r="B148" s="31" t="str">
        <f t="shared" si="4"/>
        <v/>
      </c>
      <c r="C148" s="32" t="str">
        <f>IF(Reisekosten!H142="","",Reisekosten!$G$1&amp;Reisekosten!$H$1&amp;Reisekosten!$I$1)</f>
        <v/>
      </c>
      <c r="D148" s="33" t="str">
        <f>IF(Reisekosten!K142="","",Reisekosten!K142)</f>
        <v/>
      </c>
      <c r="E148" s="31" t="str">
        <f t="shared" si="5"/>
        <v/>
      </c>
      <c r="F148" s="23" t="str">
        <f>IF(D148="","",IF(Reisekosten!$K142&lt;&gt;Reisekosten!$H142,"Km-Geld: "&amp;Reisekosten!D142&amp;" "&amp;TEXT(Reisekosten!$H142,"t. MMM ")&amp;"bis "&amp;TEXT(Reisekosten!$K142,"t. MMM "),"Km-Geld: "&amp;Reisekosten!D142&amp;" am "&amp;TEXT(Reisekosten!$H142,"t. MMM ")))</f>
        <v/>
      </c>
    </row>
    <row r="149" spans="1:6">
      <c r="A149" s="103" t="str">
        <f>IFERROR(IF(C149="","",-Reisekosten!V143),"")</f>
        <v/>
      </c>
      <c r="B149" s="31" t="str">
        <f t="shared" si="4"/>
        <v/>
      </c>
      <c r="C149" s="32" t="str">
        <f>IF(Reisekosten!H143="","",Reisekosten!$G$1&amp;Reisekosten!$H$1&amp;Reisekosten!$I$1)</f>
        <v/>
      </c>
      <c r="D149" s="33" t="str">
        <f>IF(Reisekosten!K143="","",Reisekosten!K143)</f>
        <v/>
      </c>
      <c r="E149" s="31" t="str">
        <f t="shared" si="5"/>
        <v/>
      </c>
      <c r="F149" s="23" t="str">
        <f>IF(D149="","",IF(Reisekosten!$K143&lt;&gt;Reisekosten!$H143,"Km-Geld: "&amp;Reisekosten!D143&amp;" "&amp;TEXT(Reisekosten!$H143,"t. MMM ")&amp;"bis "&amp;TEXT(Reisekosten!$K143,"t. MMM "),"Km-Geld: "&amp;Reisekosten!D143&amp;" am "&amp;TEXT(Reisekosten!$H143,"t. MMM ")))</f>
        <v/>
      </c>
    </row>
    <row r="150" spans="1:6">
      <c r="A150" s="103" t="str">
        <f>IFERROR(IF(C150="","",-Reisekosten!V144),"")</f>
        <v/>
      </c>
      <c r="B150" s="31" t="str">
        <f t="shared" si="4"/>
        <v/>
      </c>
      <c r="C150" s="32" t="str">
        <f>IF(Reisekosten!H144="","",Reisekosten!$G$1&amp;Reisekosten!$H$1&amp;Reisekosten!$I$1)</f>
        <v/>
      </c>
      <c r="D150" s="33" t="str">
        <f>IF(Reisekosten!K144="","",Reisekosten!K144)</f>
        <v/>
      </c>
      <c r="E150" s="31" t="str">
        <f t="shared" si="5"/>
        <v/>
      </c>
      <c r="F150" s="23" t="str">
        <f>IF(D150="","",IF(Reisekosten!$K144&lt;&gt;Reisekosten!$H144,"Km-Geld: "&amp;Reisekosten!D144&amp;" "&amp;TEXT(Reisekosten!$H144,"t. MMM ")&amp;"bis "&amp;TEXT(Reisekosten!$K144,"t. MMM "),"Km-Geld: "&amp;Reisekosten!D144&amp;" am "&amp;TEXT(Reisekosten!$H144,"t. MMM ")))</f>
        <v/>
      </c>
    </row>
    <row r="151" spans="1:6">
      <c r="A151" s="103" t="str">
        <f>IFERROR(IF(C151="","",-Reisekosten!V145),"")</f>
        <v/>
      </c>
      <c r="B151" s="31" t="str">
        <f t="shared" si="4"/>
        <v/>
      </c>
      <c r="C151" s="32" t="str">
        <f>IF(Reisekosten!H145="","",Reisekosten!$G$1&amp;Reisekosten!$H$1&amp;Reisekosten!$I$1)</f>
        <v/>
      </c>
      <c r="D151" s="33" t="str">
        <f>IF(Reisekosten!K145="","",Reisekosten!K145)</f>
        <v/>
      </c>
      <c r="E151" s="31" t="str">
        <f t="shared" si="5"/>
        <v/>
      </c>
      <c r="F151" s="23" t="str">
        <f>IF(D151="","",IF(Reisekosten!$K145&lt;&gt;Reisekosten!$H145,"Km-Geld: "&amp;Reisekosten!D145&amp;" "&amp;TEXT(Reisekosten!$H145,"t. MMM ")&amp;"bis "&amp;TEXT(Reisekosten!$K145,"t. MMM "),"Km-Geld: "&amp;Reisekosten!D145&amp;" am "&amp;TEXT(Reisekosten!$H145,"t. MMM ")))</f>
        <v/>
      </c>
    </row>
    <row r="152" spans="1:6">
      <c r="A152" s="103" t="str">
        <f>IFERROR(IF(C152="","",-Reisekosten!V146),"")</f>
        <v/>
      </c>
      <c r="B152" s="31" t="str">
        <f t="shared" si="4"/>
        <v/>
      </c>
      <c r="C152" s="32" t="str">
        <f>IF(Reisekosten!H146="","",Reisekosten!$G$1&amp;Reisekosten!$H$1&amp;Reisekosten!$I$1)</f>
        <v/>
      </c>
      <c r="D152" s="33" t="str">
        <f>IF(Reisekosten!K146="","",Reisekosten!K146)</f>
        <v/>
      </c>
      <c r="E152" s="31" t="str">
        <f t="shared" si="5"/>
        <v/>
      </c>
      <c r="F152" s="23" t="str">
        <f>IF(D152="","",IF(Reisekosten!$K146&lt;&gt;Reisekosten!$H146,"Km-Geld: "&amp;Reisekosten!D146&amp;" "&amp;TEXT(Reisekosten!$H146,"t. MMM ")&amp;"bis "&amp;TEXT(Reisekosten!$K146,"t. MMM "),"Km-Geld: "&amp;Reisekosten!D146&amp;" am "&amp;TEXT(Reisekosten!$H146,"t. MMM ")))</f>
        <v/>
      </c>
    </row>
    <row r="153" spans="1:6">
      <c r="A153" s="103" t="str">
        <f>IFERROR(IF(C153="","",-Reisekosten!V147),"")</f>
        <v/>
      </c>
      <c r="B153" s="31" t="str">
        <f t="shared" si="4"/>
        <v/>
      </c>
      <c r="C153" s="32" t="str">
        <f>IF(Reisekosten!H147="","",Reisekosten!$G$1&amp;Reisekosten!$H$1&amp;Reisekosten!$I$1)</f>
        <v/>
      </c>
      <c r="D153" s="33" t="str">
        <f>IF(Reisekosten!K147="","",Reisekosten!K147)</f>
        <v/>
      </c>
      <c r="E153" s="31" t="str">
        <f t="shared" si="5"/>
        <v/>
      </c>
      <c r="F153" s="23" t="str">
        <f>IF(D153="","",IF(Reisekosten!$K147&lt;&gt;Reisekosten!$H147,"Km-Geld: "&amp;Reisekosten!D147&amp;" "&amp;TEXT(Reisekosten!$H147,"t. MMM ")&amp;"bis "&amp;TEXT(Reisekosten!$K147,"t. MMM "),"Km-Geld: "&amp;Reisekosten!D147&amp;" am "&amp;TEXT(Reisekosten!$H147,"t. MMM ")))</f>
        <v/>
      </c>
    </row>
    <row r="154" spans="1:6">
      <c r="A154" s="103" t="str">
        <f>IFERROR(IF(C154="","",-Reisekosten!V148),"")</f>
        <v/>
      </c>
      <c r="B154" s="31" t="str">
        <f t="shared" si="4"/>
        <v/>
      </c>
      <c r="C154" s="32" t="str">
        <f>IF(Reisekosten!H148="","",Reisekosten!$G$1&amp;Reisekosten!$H$1&amp;Reisekosten!$I$1)</f>
        <v/>
      </c>
      <c r="D154" s="33" t="str">
        <f>IF(Reisekosten!K148="","",Reisekosten!K148)</f>
        <v/>
      </c>
      <c r="E154" s="31" t="str">
        <f t="shared" si="5"/>
        <v/>
      </c>
      <c r="F154" s="23" t="str">
        <f>IF(D154="","",IF(Reisekosten!$K148&lt;&gt;Reisekosten!$H148,"Km-Geld: "&amp;Reisekosten!D148&amp;" "&amp;TEXT(Reisekosten!$H148,"t. MMM ")&amp;"bis "&amp;TEXT(Reisekosten!$K148,"t. MMM "),"Km-Geld: "&amp;Reisekosten!D148&amp;" am "&amp;TEXT(Reisekosten!$H148,"t. MMM ")))</f>
        <v/>
      </c>
    </row>
    <row r="155" spans="1:6">
      <c r="A155" s="103" t="str">
        <f>IFERROR(IF(C155="","",-Reisekosten!V149),"")</f>
        <v/>
      </c>
      <c r="B155" s="31" t="str">
        <f t="shared" si="4"/>
        <v/>
      </c>
      <c r="C155" s="32" t="str">
        <f>IF(Reisekosten!H149="","",Reisekosten!$G$1&amp;Reisekosten!$H$1&amp;Reisekosten!$I$1)</f>
        <v/>
      </c>
      <c r="D155" s="33" t="str">
        <f>IF(Reisekosten!K149="","",Reisekosten!K149)</f>
        <v/>
      </c>
      <c r="E155" s="31" t="str">
        <f t="shared" si="5"/>
        <v/>
      </c>
      <c r="F155" s="23" t="str">
        <f>IF(D155="","",IF(Reisekosten!$K149&lt;&gt;Reisekosten!$H149,"Km-Geld: "&amp;Reisekosten!D149&amp;" "&amp;TEXT(Reisekosten!$H149,"t. MMM ")&amp;"bis "&amp;TEXT(Reisekosten!$K149,"t. MMM "),"Km-Geld: "&amp;Reisekosten!D149&amp;" am "&amp;TEXT(Reisekosten!$H149,"t. MMM ")))</f>
        <v/>
      </c>
    </row>
    <row r="156" spans="1:6">
      <c r="A156" s="103" t="str">
        <f>IFERROR(IF(C156="","",-Reisekosten!V150),"")</f>
        <v/>
      </c>
      <c r="B156" s="31" t="str">
        <f t="shared" si="4"/>
        <v/>
      </c>
      <c r="C156" s="32" t="str">
        <f>IF(Reisekosten!H150="","",Reisekosten!$G$1&amp;Reisekosten!$H$1&amp;Reisekosten!$I$1)</f>
        <v/>
      </c>
      <c r="D156" s="33" t="str">
        <f>IF(Reisekosten!K150="","",Reisekosten!K150)</f>
        <v/>
      </c>
      <c r="E156" s="31" t="str">
        <f t="shared" si="5"/>
        <v/>
      </c>
      <c r="F156" s="23" t="str">
        <f>IF(D156="","",IF(Reisekosten!$K150&lt;&gt;Reisekosten!$H150,"Km-Geld: "&amp;Reisekosten!D150&amp;" "&amp;TEXT(Reisekosten!$H150,"t. MMM ")&amp;"bis "&amp;TEXT(Reisekosten!$K150,"t. MMM "),"Km-Geld: "&amp;Reisekosten!D150&amp;" am "&amp;TEXT(Reisekosten!$H150,"t. MMM ")))</f>
        <v/>
      </c>
    </row>
    <row r="157" spans="1:6">
      <c r="A157" s="103" t="str">
        <f>IFERROR(IF(C157="","",-Reisekosten!V151),"")</f>
        <v/>
      </c>
      <c r="B157" s="31" t="str">
        <f t="shared" si="4"/>
        <v/>
      </c>
      <c r="C157" s="32" t="str">
        <f>IF(Reisekosten!H151="","",Reisekosten!$G$1&amp;Reisekosten!$H$1&amp;Reisekosten!$I$1)</f>
        <v/>
      </c>
      <c r="D157" s="33" t="str">
        <f>IF(Reisekosten!K151="","",Reisekosten!K151)</f>
        <v/>
      </c>
      <c r="E157" s="31" t="str">
        <f t="shared" si="5"/>
        <v/>
      </c>
      <c r="F157" s="23" t="str">
        <f>IF(D157="","",IF(Reisekosten!$K151&lt;&gt;Reisekosten!$H151,"Km-Geld: "&amp;Reisekosten!D151&amp;" "&amp;TEXT(Reisekosten!$H151,"t. MMM ")&amp;"bis "&amp;TEXT(Reisekosten!$K151,"t. MMM "),"Km-Geld: "&amp;Reisekosten!D151&amp;" am "&amp;TEXT(Reisekosten!$H151,"t. MMM ")))</f>
        <v/>
      </c>
    </row>
    <row r="158" spans="1:6">
      <c r="A158" s="103" t="str">
        <f>IFERROR(IF(C158="","",-Reisekosten!V152),"")</f>
        <v/>
      </c>
      <c r="B158" s="31" t="str">
        <f t="shared" si="4"/>
        <v/>
      </c>
      <c r="C158" s="32" t="str">
        <f>IF(Reisekosten!H152="","",Reisekosten!$G$1&amp;Reisekosten!$H$1&amp;Reisekosten!$I$1)</f>
        <v/>
      </c>
      <c r="D158" s="33" t="str">
        <f>IF(Reisekosten!K152="","",Reisekosten!K152)</f>
        <v/>
      </c>
      <c r="E158" s="31" t="str">
        <f t="shared" si="5"/>
        <v/>
      </c>
      <c r="F158" s="23" t="str">
        <f>IF(D158="","",IF(Reisekosten!$K152&lt;&gt;Reisekosten!$H152,"Km-Geld: "&amp;Reisekosten!D152&amp;" "&amp;TEXT(Reisekosten!$H152,"t. MMM ")&amp;"bis "&amp;TEXT(Reisekosten!$K152,"t. MMM "),"Km-Geld: "&amp;Reisekosten!D152&amp;" am "&amp;TEXT(Reisekosten!$H152,"t. MMM ")))</f>
        <v/>
      </c>
    </row>
    <row r="159" spans="1:6">
      <c r="A159" s="103" t="str">
        <f>IFERROR(IF(C159="","",-Reisekosten!V153),"")</f>
        <v/>
      </c>
      <c r="B159" s="31" t="str">
        <f t="shared" si="4"/>
        <v/>
      </c>
      <c r="C159" s="32" t="str">
        <f>IF(Reisekosten!H153="","",Reisekosten!$G$1&amp;Reisekosten!$H$1&amp;Reisekosten!$I$1)</f>
        <v/>
      </c>
      <c r="D159" s="33" t="str">
        <f>IF(Reisekosten!K153="","",Reisekosten!K153)</f>
        <v/>
      </c>
      <c r="E159" s="31" t="str">
        <f t="shared" si="5"/>
        <v/>
      </c>
      <c r="F159" s="23" t="str">
        <f>IF(D159="","",IF(Reisekosten!$K153&lt;&gt;Reisekosten!$H153,"Km-Geld: "&amp;Reisekosten!D153&amp;" "&amp;TEXT(Reisekosten!$H153,"t. MMM ")&amp;"bis "&amp;TEXT(Reisekosten!$K153,"t. MMM "),"Km-Geld: "&amp;Reisekosten!D153&amp;" am "&amp;TEXT(Reisekosten!$H153,"t. MMM ")))</f>
        <v/>
      </c>
    </row>
    <row r="160" spans="1:6">
      <c r="A160" s="103" t="str">
        <f>IFERROR(IF(C160="","",-Reisekosten!V154),"")</f>
        <v/>
      </c>
      <c r="B160" s="31" t="str">
        <f t="shared" si="4"/>
        <v/>
      </c>
      <c r="C160" s="32" t="str">
        <f>IF(Reisekosten!H154="","",Reisekosten!$G$1&amp;Reisekosten!$H$1&amp;Reisekosten!$I$1)</f>
        <v/>
      </c>
      <c r="D160" s="33" t="str">
        <f>IF(Reisekosten!K154="","",Reisekosten!K154)</f>
        <v/>
      </c>
      <c r="E160" s="31" t="str">
        <f t="shared" si="5"/>
        <v/>
      </c>
      <c r="F160" s="23" t="str">
        <f>IF(D160="","",IF(Reisekosten!$K154&lt;&gt;Reisekosten!$H154,"Km-Geld: "&amp;Reisekosten!D154&amp;" "&amp;TEXT(Reisekosten!$H154,"t. MMM ")&amp;"bis "&amp;TEXT(Reisekosten!$K154,"t. MMM "),"Km-Geld: "&amp;Reisekosten!D154&amp;" am "&amp;TEXT(Reisekosten!$H154,"t. MMM ")))</f>
        <v/>
      </c>
    </row>
    <row r="161" spans="1:6">
      <c r="A161" s="103" t="str">
        <f>IFERROR(IF(C161="","",-Reisekosten!V155),"")</f>
        <v/>
      </c>
      <c r="B161" s="31" t="str">
        <f t="shared" si="4"/>
        <v/>
      </c>
      <c r="C161" s="32" t="str">
        <f>IF(Reisekosten!H155="","",Reisekosten!$G$1&amp;Reisekosten!$H$1&amp;Reisekosten!$I$1)</f>
        <v/>
      </c>
      <c r="D161" s="33" t="str">
        <f>IF(Reisekosten!K155="","",Reisekosten!K155)</f>
        <v/>
      </c>
      <c r="E161" s="31" t="str">
        <f t="shared" si="5"/>
        <v/>
      </c>
      <c r="F161" s="23" t="str">
        <f>IF(D161="","",IF(Reisekosten!$K155&lt;&gt;Reisekosten!$H155,"Km-Geld: "&amp;Reisekosten!D155&amp;" "&amp;TEXT(Reisekosten!$H155,"t. MMM ")&amp;"bis "&amp;TEXT(Reisekosten!$K155,"t. MMM "),"Km-Geld: "&amp;Reisekosten!D155&amp;" am "&amp;TEXT(Reisekosten!$H155,"t. MMM ")))</f>
        <v/>
      </c>
    </row>
    <row r="162" spans="1:6">
      <c r="A162" s="103" t="str">
        <f>IFERROR(IF(C162="","",-Reisekosten!V156),"")</f>
        <v/>
      </c>
      <c r="B162" s="31" t="str">
        <f t="shared" si="4"/>
        <v/>
      </c>
      <c r="C162" s="32" t="str">
        <f>IF(Reisekosten!H156="","",Reisekosten!$G$1&amp;Reisekosten!$H$1&amp;Reisekosten!$I$1)</f>
        <v/>
      </c>
      <c r="D162" s="33" t="str">
        <f>IF(Reisekosten!K156="","",Reisekosten!K156)</f>
        <v/>
      </c>
      <c r="E162" s="31" t="str">
        <f t="shared" si="5"/>
        <v/>
      </c>
      <c r="F162" s="23" t="str">
        <f>IF(D162="","",IF(Reisekosten!$K156&lt;&gt;Reisekosten!$H156,"Km-Geld: "&amp;Reisekosten!D156&amp;" "&amp;TEXT(Reisekosten!$H156,"t. MMM ")&amp;"bis "&amp;TEXT(Reisekosten!$K156,"t. MMM "),"Km-Geld: "&amp;Reisekosten!D156&amp;" am "&amp;TEXT(Reisekosten!$H156,"t. MMM ")))</f>
        <v/>
      </c>
    </row>
    <row r="163" spans="1:6">
      <c r="A163" s="103" t="str">
        <f>IFERROR(IF(C163="","",-Reisekosten!V157),"")</f>
        <v/>
      </c>
      <c r="B163" s="31" t="str">
        <f t="shared" si="4"/>
        <v/>
      </c>
      <c r="C163" s="32" t="str">
        <f>IF(Reisekosten!H157="","",Reisekosten!$G$1&amp;Reisekosten!$H$1&amp;Reisekosten!$I$1)</f>
        <v/>
      </c>
      <c r="D163" s="33" t="str">
        <f>IF(Reisekosten!K157="","",Reisekosten!K157)</f>
        <v/>
      </c>
      <c r="E163" s="31" t="str">
        <f t="shared" si="5"/>
        <v/>
      </c>
      <c r="F163" s="23" t="str">
        <f>IF(D163="","",IF(Reisekosten!$K157&lt;&gt;Reisekosten!$H157,"Km-Geld: "&amp;Reisekosten!D157&amp;" "&amp;TEXT(Reisekosten!$H157,"t. MMM ")&amp;"bis "&amp;TEXT(Reisekosten!$K157,"t. MMM "),"Km-Geld: "&amp;Reisekosten!D157&amp;" am "&amp;TEXT(Reisekosten!$H157,"t. MMM ")))</f>
        <v/>
      </c>
    </row>
    <row r="164" spans="1:6">
      <c r="A164" s="103" t="str">
        <f>IFERROR(IF(C164="","",-Reisekosten!V158),"")</f>
        <v/>
      </c>
      <c r="B164" s="31" t="str">
        <f t="shared" si="4"/>
        <v/>
      </c>
      <c r="C164" s="32" t="str">
        <f>IF(Reisekosten!H158="","",Reisekosten!$G$1&amp;Reisekosten!$H$1&amp;Reisekosten!$I$1)</f>
        <v/>
      </c>
      <c r="D164" s="33" t="str">
        <f>IF(Reisekosten!K158="","",Reisekosten!K158)</f>
        <v/>
      </c>
      <c r="E164" s="31" t="str">
        <f t="shared" si="5"/>
        <v/>
      </c>
      <c r="F164" s="23" t="str">
        <f>IF(D164="","",IF(Reisekosten!$K158&lt;&gt;Reisekosten!$H158,"Km-Geld: "&amp;Reisekosten!D158&amp;" "&amp;TEXT(Reisekosten!$H158,"t. MMM ")&amp;"bis "&amp;TEXT(Reisekosten!$K158,"t. MMM "),"Km-Geld: "&amp;Reisekosten!D158&amp;" am "&amp;TEXT(Reisekosten!$H158,"t. MMM ")))</f>
        <v/>
      </c>
    </row>
    <row r="165" spans="1:6">
      <c r="A165" s="103" t="str">
        <f>IFERROR(IF(C165="","",-Reisekosten!V159),"")</f>
        <v/>
      </c>
      <c r="B165" s="31" t="str">
        <f t="shared" si="4"/>
        <v/>
      </c>
      <c r="C165" s="32" t="str">
        <f>IF(Reisekosten!H159="","",Reisekosten!$G$1&amp;Reisekosten!$H$1&amp;Reisekosten!$I$1)</f>
        <v/>
      </c>
      <c r="D165" s="33" t="str">
        <f>IF(Reisekosten!K159="","",Reisekosten!K159)</f>
        <v/>
      </c>
      <c r="E165" s="31" t="str">
        <f t="shared" si="5"/>
        <v/>
      </c>
      <c r="F165" s="23" t="str">
        <f>IF(D165="","",IF(Reisekosten!$K159&lt;&gt;Reisekosten!$H159,"Km-Geld: "&amp;Reisekosten!D159&amp;" "&amp;TEXT(Reisekosten!$H159,"t. MMM ")&amp;"bis "&amp;TEXT(Reisekosten!$K159,"t. MMM "),"Km-Geld: "&amp;Reisekosten!D159&amp;" am "&amp;TEXT(Reisekosten!$H159,"t. MMM ")))</f>
        <v/>
      </c>
    </row>
    <row r="166" spans="1:6">
      <c r="A166" s="103" t="str">
        <f>IFERROR(IF(C166="","",-Reisekosten!V160),"")</f>
        <v/>
      </c>
      <c r="B166" s="31" t="str">
        <f t="shared" si="4"/>
        <v/>
      </c>
      <c r="C166" s="32" t="str">
        <f>IF(Reisekosten!H160="","",Reisekosten!$G$1&amp;Reisekosten!$H$1&amp;Reisekosten!$I$1)</f>
        <v/>
      </c>
      <c r="D166" s="33" t="str">
        <f>IF(Reisekosten!K160="","",Reisekosten!K160)</f>
        <v/>
      </c>
      <c r="E166" s="31" t="str">
        <f t="shared" si="5"/>
        <v/>
      </c>
      <c r="F166" s="23" t="str">
        <f>IF(D166="","",IF(Reisekosten!$K160&lt;&gt;Reisekosten!$H160,"Km-Geld: "&amp;Reisekosten!D160&amp;" "&amp;TEXT(Reisekosten!$H160,"t. MMM ")&amp;"bis "&amp;TEXT(Reisekosten!$K160,"t. MMM "),"Km-Geld: "&amp;Reisekosten!D160&amp;" am "&amp;TEXT(Reisekosten!$H160,"t. MMM ")))</f>
        <v/>
      </c>
    </row>
    <row r="167" spans="1:6">
      <c r="A167" s="103" t="str">
        <f>IFERROR(IF(C167="","",-Reisekosten!V161),"")</f>
        <v/>
      </c>
      <c r="B167" s="31" t="str">
        <f t="shared" si="4"/>
        <v/>
      </c>
      <c r="C167" s="32" t="str">
        <f>IF(Reisekosten!H161="","",Reisekosten!$G$1&amp;Reisekosten!$H$1&amp;Reisekosten!$I$1)</f>
        <v/>
      </c>
      <c r="D167" s="33" t="str">
        <f>IF(Reisekosten!K161="","",Reisekosten!K161)</f>
        <v/>
      </c>
      <c r="E167" s="31" t="str">
        <f t="shared" si="5"/>
        <v/>
      </c>
      <c r="F167" s="23" t="str">
        <f>IF(D167="","",IF(Reisekosten!$K161&lt;&gt;Reisekosten!$H161,"Km-Geld: "&amp;Reisekosten!D161&amp;" "&amp;TEXT(Reisekosten!$H161,"t. MMM ")&amp;"bis "&amp;TEXT(Reisekosten!$K161,"t. MMM "),"Km-Geld: "&amp;Reisekosten!D161&amp;" am "&amp;TEXT(Reisekosten!$H161,"t. MMM ")))</f>
        <v/>
      </c>
    </row>
    <row r="168" spans="1:6">
      <c r="A168" s="103" t="str">
        <f>IFERROR(IF(C168="","",-Reisekosten!V162),"")</f>
        <v/>
      </c>
      <c r="B168" s="31" t="str">
        <f t="shared" si="4"/>
        <v/>
      </c>
      <c r="C168" s="32" t="str">
        <f>IF(Reisekosten!H162="","",Reisekosten!$G$1&amp;Reisekosten!$H$1&amp;Reisekosten!$I$1)</f>
        <v/>
      </c>
      <c r="D168" s="33" t="str">
        <f>IF(Reisekosten!K162="","",Reisekosten!K162)</f>
        <v/>
      </c>
      <c r="E168" s="31" t="str">
        <f t="shared" si="5"/>
        <v/>
      </c>
      <c r="F168" s="23" t="str">
        <f>IF(D168="","",IF(Reisekosten!$K162&lt;&gt;Reisekosten!$H162,"Km-Geld: "&amp;Reisekosten!D162&amp;" "&amp;TEXT(Reisekosten!$H162,"t. MMM ")&amp;"bis "&amp;TEXT(Reisekosten!$K162,"t. MMM "),"Km-Geld: "&amp;Reisekosten!D162&amp;" am "&amp;TEXT(Reisekosten!$H162,"t. MMM ")))</f>
        <v/>
      </c>
    </row>
    <row r="169" spans="1:6">
      <c r="A169" s="103" t="str">
        <f>IFERROR(IF(C169="","",-Reisekosten!V163),"")</f>
        <v/>
      </c>
      <c r="B169" s="31" t="str">
        <f t="shared" si="4"/>
        <v/>
      </c>
      <c r="C169" s="32" t="str">
        <f>IF(Reisekosten!H163="","",Reisekosten!$G$1&amp;Reisekosten!$H$1&amp;Reisekosten!$I$1)</f>
        <v/>
      </c>
      <c r="D169" s="33" t="str">
        <f>IF(Reisekosten!K163="","",Reisekosten!K163)</f>
        <v/>
      </c>
      <c r="E169" s="31" t="str">
        <f t="shared" si="5"/>
        <v/>
      </c>
      <c r="F169" s="23" t="str">
        <f>IF(D169="","",IF(Reisekosten!$K163&lt;&gt;Reisekosten!$H163,"Km-Geld: "&amp;Reisekosten!D163&amp;" "&amp;TEXT(Reisekosten!$H163,"t. MMM ")&amp;"bis "&amp;TEXT(Reisekosten!$K163,"t. MMM "),"Km-Geld: "&amp;Reisekosten!D163&amp;" am "&amp;TEXT(Reisekosten!$H163,"t. MMM ")))</f>
        <v/>
      </c>
    </row>
    <row r="170" spans="1:6">
      <c r="A170" s="103" t="str">
        <f>IFERROR(IF(C170="","",-Reisekosten!V164),"")</f>
        <v/>
      </c>
      <c r="B170" s="31" t="str">
        <f t="shared" si="4"/>
        <v/>
      </c>
      <c r="C170" s="32" t="str">
        <f>IF(Reisekosten!H164="","",Reisekosten!$G$1&amp;Reisekosten!$H$1&amp;Reisekosten!$I$1)</f>
        <v/>
      </c>
      <c r="D170" s="33" t="str">
        <f>IF(Reisekosten!K164="","",Reisekosten!K164)</f>
        <v/>
      </c>
      <c r="E170" s="31" t="str">
        <f t="shared" si="5"/>
        <v/>
      </c>
      <c r="F170" s="23" t="str">
        <f>IF(D170="","",IF(Reisekosten!$K164&lt;&gt;Reisekosten!$H164,"Km-Geld: "&amp;Reisekosten!D164&amp;" "&amp;TEXT(Reisekosten!$H164,"t. MMM ")&amp;"bis "&amp;TEXT(Reisekosten!$K164,"t. MMM "),"Km-Geld: "&amp;Reisekosten!D164&amp;" am "&amp;TEXT(Reisekosten!$H164,"t. MMM ")))</f>
        <v/>
      </c>
    </row>
    <row r="171" spans="1:6">
      <c r="A171" s="103" t="str">
        <f>IFERROR(IF(C171="","",-Reisekosten!V165),"")</f>
        <v/>
      </c>
      <c r="B171" s="31" t="str">
        <f t="shared" si="4"/>
        <v/>
      </c>
      <c r="C171" s="32" t="str">
        <f>IF(Reisekosten!H165="","",Reisekosten!$G$1&amp;Reisekosten!$H$1&amp;Reisekosten!$I$1)</f>
        <v/>
      </c>
      <c r="D171" s="33" t="str">
        <f>IF(Reisekosten!K165="","",Reisekosten!K165)</f>
        <v/>
      </c>
      <c r="E171" s="31" t="str">
        <f t="shared" si="5"/>
        <v/>
      </c>
      <c r="F171" s="23" t="str">
        <f>IF(D171="","",IF(Reisekosten!$K165&lt;&gt;Reisekosten!$H165,"Km-Geld: "&amp;Reisekosten!D165&amp;" "&amp;TEXT(Reisekosten!$H165,"t. MMM ")&amp;"bis "&amp;TEXT(Reisekosten!$K165,"t. MMM "),"Km-Geld: "&amp;Reisekosten!D165&amp;" am "&amp;TEXT(Reisekosten!$H165,"t. MMM ")))</f>
        <v/>
      </c>
    </row>
    <row r="172" spans="1:6">
      <c r="A172" s="103" t="str">
        <f>IFERROR(IF(C172="","",-Reisekosten!V166),"")</f>
        <v/>
      </c>
      <c r="B172" s="31" t="str">
        <f t="shared" si="4"/>
        <v/>
      </c>
      <c r="C172" s="32" t="str">
        <f>IF(Reisekosten!H166="","",Reisekosten!$G$1&amp;Reisekosten!$H$1&amp;Reisekosten!$I$1)</f>
        <v/>
      </c>
      <c r="D172" s="33" t="str">
        <f>IF(Reisekosten!K166="","",Reisekosten!K166)</f>
        <v/>
      </c>
      <c r="E172" s="31" t="str">
        <f t="shared" si="5"/>
        <v/>
      </c>
      <c r="F172" s="23" t="str">
        <f>IF(D172="","",IF(Reisekosten!$K166&lt;&gt;Reisekosten!$H166,"Km-Geld: "&amp;Reisekosten!D166&amp;" "&amp;TEXT(Reisekosten!$H166,"t. MMM ")&amp;"bis "&amp;TEXT(Reisekosten!$K166,"t. MMM "),"Km-Geld: "&amp;Reisekosten!D166&amp;" am "&amp;TEXT(Reisekosten!$H166,"t. MMM ")))</f>
        <v/>
      </c>
    </row>
    <row r="173" spans="1:6">
      <c r="A173" s="103" t="str">
        <f>IFERROR(IF(C173="","",-Reisekosten!V167),"")</f>
        <v/>
      </c>
      <c r="B173" s="31" t="str">
        <f t="shared" si="4"/>
        <v/>
      </c>
      <c r="C173" s="32" t="str">
        <f>IF(Reisekosten!H167="","",Reisekosten!$G$1&amp;Reisekosten!$H$1&amp;Reisekosten!$I$1)</f>
        <v/>
      </c>
      <c r="D173" s="33" t="str">
        <f>IF(Reisekosten!K167="","",Reisekosten!K167)</f>
        <v/>
      </c>
      <c r="E173" s="31" t="str">
        <f t="shared" si="5"/>
        <v/>
      </c>
      <c r="F173" s="23" t="str">
        <f>IF(D173="","",IF(Reisekosten!$K167&lt;&gt;Reisekosten!$H167,"Km-Geld: "&amp;Reisekosten!D167&amp;" "&amp;TEXT(Reisekosten!$H167,"t. MMM ")&amp;"bis "&amp;TEXT(Reisekosten!$K167,"t. MMM "),"Km-Geld: "&amp;Reisekosten!D167&amp;" am "&amp;TEXT(Reisekosten!$H167,"t. MMM ")))</f>
        <v/>
      </c>
    </row>
    <row r="174" spans="1:6">
      <c r="A174" s="103" t="str">
        <f>IFERROR(IF(C174="","",-Reisekosten!V168),"")</f>
        <v/>
      </c>
      <c r="B174" s="31" t="str">
        <f t="shared" si="4"/>
        <v/>
      </c>
      <c r="C174" s="32" t="str">
        <f>IF(Reisekosten!H168="","",Reisekosten!$G$1&amp;Reisekosten!$H$1&amp;Reisekosten!$I$1)</f>
        <v/>
      </c>
      <c r="D174" s="33" t="str">
        <f>IF(Reisekosten!K168="","",Reisekosten!K168)</f>
        <v/>
      </c>
      <c r="E174" s="31" t="str">
        <f t="shared" si="5"/>
        <v/>
      </c>
      <c r="F174" s="23" t="str">
        <f>IF(D174="","",IF(Reisekosten!$K168&lt;&gt;Reisekosten!$H168,"Km-Geld: "&amp;Reisekosten!D168&amp;" "&amp;TEXT(Reisekosten!$H168,"t. MMM ")&amp;"bis "&amp;TEXT(Reisekosten!$K168,"t. MMM "),"Km-Geld: "&amp;Reisekosten!D168&amp;" am "&amp;TEXT(Reisekosten!$H168,"t. MMM ")))</f>
        <v/>
      </c>
    </row>
    <row r="175" spans="1:6">
      <c r="A175" s="103" t="str">
        <f>IFERROR(IF(C175="","",-Reisekosten!V169),"")</f>
        <v/>
      </c>
      <c r="B175" s="31" t="str">
        <f t="shared" si="4"/>
        <v/>
      </c>
      <c r="C175" s="32" t="str">
        <f>IF(Reisekosten!H169="","",Reisekosten!$G$1&amp;Reisekosten!$H$1&amp;Reisekosten!$I$1)</f>
        <v/>
      </c>
      <c r="D175" s="33" t="str">
        <f>IF(Reisekosten!K169="","",Reisekosten!K169)</f>
        <v/>
      </c>
      <c r="E175" s="31" t="str">
        <f t="shared" si="5"/>
        <v/>
      </c>
      <c r="F175" s="23" t="str">
        <f>IF(D175="","",IF(Reisekosten!$K169&lt;&gt;Reisekosten!$H169,"Km-Geld: "&amp;Reisekosten!D169&amp;" "&amp;TEXT(Reisekosten!$H169,"t. MMM ")&amp;"bis "&amp;TEXT(Reisekosten!$K169,"t. MMM "),"Km-Geld: "&amp;Reisekosten!D169&amp;" am "&amp;TEXT(Reisekosten!$H169,"t. MMM ")))</f>
        <v/>
      </c>
    </row>
    <row r="176" spans="1:6">
      <c r="A176" s="103" t="str">
        <f>IFERROR(IF(C176="","",-Reisekosten!V170),"")</f>
        <v/>
      </c>
      <c r="B176" s="31" t="str">
        <f t="shared" si="4"/>
        <v/>
      </c>
      <c r="C176" s="32" t="str">
        <f>IF(Reisekosten!H170="","",Reisekosten!$G$1&amp;Reisekosten!$H$1&amp;Reisekosten!$I$1)</f>
        <v/>
      </c>
      <c r="D176" s="33" t="str">
        <f>IF(Reisekosten!K170="","",Reisekosten!K170)</f>
        <v/>
      </c>
      <c r="E176" s="31" t="str">
        <f t="shared" si="5"/>
        <v/>
      </c>
      <c r="F176" s="23" t="str">
        <f>IF(D176="","",IF(Reisekosten!$K170&lt;&gt;Reisekosten!$H170,"Km-Geld: "&amp;Reisekosten!D170&amp;" "&amp;TEXT(Reisekosten!$H170,"t. MMM ")&amp;"bis "&amp;TEXT(Reisekosten!$K170,"t. MMM "),"Km-Geld: "&amp;Reisekosten!D170&amp;" am "&amp;TEXT(Reisekosten!$H170,"t. MMM ")))</f>
        <v/>
      </c>
    </row>
    <row r="177" spans="1:6">
      <c r="A177" s="103" t="str">
        <f>IFERROR(IF(C177="","",-Reisekosten!V171),"")</f>
        <v/>
      </c>
      <c r="B177" s="31" t="str">
        <f t="shared" si="4"/>
        <v/>
      </c>
      <c r="C177" s="32" t="str">
        <f>IF(Reisekosten!H171="","",Reisekosten!$G$1&amp;Reisekosten!$H$1&amp;Reisekosten!$I$1)</f>
        <v/>
      </c>
      <c r="D177" s="33" t="str">
        <f>IF(Reisekosten!K171="","",Reisekosten!K171)</f>
        <v/>
      </c>
      <c r="E177" s="31" t="str">
        <f t="shared" si="5"/>
        <v/>
      </c>
      <c r="F177" s="23" t="str">
        <f>IF(D177="","",IF(Reisekosten!$K171&lt;&gt;Reisekosten!$H171,"Km-Geld: "&amp;Reisekosten!D171&amp;" "&amp;TEXT(Reisekosten!$H171,"t. MMM ")&amp;"bis "&amp;TEXT(Reisekosten!$K171,"t. MMM "),"Km-Geld: "&amp;Reisekosten!D171&amp;" am "&amp;TEXT(Reisekosten!$H171,"t. MMM ")))</f>
        <v/>
      </c>
    </row>
    <row r="178" spans="1:6">
      <c r="A178" s="103" t="str">
        <f>IFERROR(IF(C178="","",-Reisekosten!V172),"")</f>
        <v/>
      </c>
      <c r="B178" s="31" t="str">
        <f t="shared" si="4"/>
        <v/>
      </c>
      <c r="C178" s="32" t="str">
        <f>IF(Reisekosten!H172="","",Reisekosten!$G$1&amp;Reisekosten!$H$1&amp;Reisekosten!$I$1)</f>
        <v/>
      </c>
      <c r="D178" s="33" t="str">
        <f>IF(Reisekosten!K172="","",Reisekosten!K172)</f>
        <v/>
      </c>
      <c r="E178" s="31" t="str">
        <f t="shared" si="5"/>
        <v/>
      </c>
      <c r="F178" s="23" t="str">
        <f>IF(D178="","",IF(Reisekosten!$K172&lt;&gt;Reisekosten!$H172,"Km-Geld: "&amp;Reisekosten!D172&amp;" "&amp;TEXT(Reisekosten!$H172,"t. MMM ")&amp;"bis "&amp;TEXT(Reisekosten!$K172,"t. MMM "),"Km-Geld: "&amp;Reisekosten!D172&amp;" am "&amp;TEXT(Reisekosten!$H172,"t. MMM ")))</f>
        <v/>
      </c>
    </row>
    <row r="179" spans="1:6">
      <c r="A179" s="103" t="str">
        <f>IFERROR(IF(C179="","",-Reisekosten!V173),"")</f>
        <v/>
      </c>
      <c r="B179" s="31" t="str">
        <f t="shared" si="4"/>
        <v/>
      </c>
      <c r="C179" s="32" t="str">
        <f>IF(Reisekosten!H173="","",Reisekosten!$G$1&amp;Reisekosten!$H$1&amp;Reisekosten!$I$1)</f>
        <v/>
      </c>
      <c r="D179" s="33" t="str">
        <f>IF(Reisekosten!K173="","",Reisekosten!K173)</f>
        <v/>
      </c>
      <c r="E179" s="31" t="str">
        <f t="shared" si="5"/>
        <v/>
      </c>
      <c r="F179" s="23" t="str">
        <f>IF(D179="","",IF(Reisekosten!$K173&lt;&gt;Reisekosten!$H173,"Km-Geld: "&amp;Reisekosten!D173&amp;" "&amp;TEXT(Reisekosten!$H173,"t. MMM ")&amp;"bis "&amp;TEXT(Reisekosten!$K173,"t. MMM "),"Km-Geld: "&amp;Reisekosten!D173&amp;" am "&amp;TEXT(Reisekosten!$H173,"t. MMM ")))</f>
        <v/>
      </c>
    </row>
    <row r="180" spans="1:6">
      <c r="A180" s="103" t="str">
        <f>IFERROR(IF(C180="","",-Reisekosten!V174),"")</f>
        <v/>
      </c>
      <c r="B180" s="31" t="str">
        <f t="shared" si="4"/>
        <v/>
      </c>
      <c r="C180" s="32" t="str">
        <f>IF(Reisekosten!H174="","",Reisekosten!$G$1&amp;Reisekosten!$H$1&amp;Reisekosten!$I$1)</f>
        <v/>
      </c>
      <c r="D180" s="33" t="str">
        <f>IF(Reisekosten!K174="","",Reisekosten!K174)</f>
        <v/>
      </c>
      <c r="E180" s="31" t="str">
        <f t="shared" si="5"/>
        <v/>
      </c>
      <c r="F180" s="23" t="str">
        <f>IF(D180="","",IF(Reisekosten!$K174&lt;&gt;Reisekosten!$H174,"Km-Geld: "&amp;Reisekosten!D174&amp;" "&amp;TEXT(Reisekosten!$H174,"t. MMM ")&amp;"bis "&amp;TEXT(Reisekosten!$K174,"t. MMM "),"Km-Geld: "&amp;Reisekosten!D174&amp;" am "&amp;TEXT(Reisekosten!$H174,"t. MMM ")))</f>
        <v/>
      </c>
    </row>
    <row r="181" spans="1:6">
      <c r="A181" s="103" t="str">
        <f>IFERROR(IF(C181="","",-Reisekosten!V175),"")</f>
        <v/>
      </c>
      <c r="B181" s="31" t="str">
        <f t="shared" si="4"/>
        <v/>
      </c>
      <c r="C181" s="32" t="str">
        <f>IF(Reisekosten!H175="","",Reisekosten!$G$1&amp;Reisekosten!$H$1&amp;Reisekosten!$I$1)</f>
        <v/>
      </c>
      <c r="D181" s="33" t="str">
        <f>IF(Reisekosten!K175="","",Reisekosten!K175)</f>
        <v/>
      </c>
      <c r="E181" s="31" t="str">
        <f t="shared" si="5"/>
        <v/>
      </c>
      <c r="F181" s="23" t="str">
        <f>IF(D181="","",IF(Reisekosten!$K175&lt;&gt;Reisekosten!$H175,"Km-Geld: "&amp;Reisekosten!D175&amp;" "&amp;TEXT(Reisekosten!$H175,"t. MMM ")&amp;"bis "&amp;TEXT(Reisekosten!$K175,"t. MMM "),"Km-Geld: "&amp;Reisekosten!D175&amp;" am "&amp;TEXT(Reisekosten!$H175,"t. MMM ")))</f>
        <v/>
      </c>
    </row>
    <row r="182" spans="1:6">
      <c r="A182" s="103" t="str">
        <f>IFERROR(IF(C182="","",-Reisekosten!V176),"")</f>
        <v/>
      </c>
      <c r="B182" s="31" t="str">
        <f t="shared" si="4"/>
        <v/>
      </c>
      <c r="C182" s="32" t="str">
        <f>IF(Reisekosten!H176="","",TEXT(Reisekosten!H176,"MM")&amp;"-"&amp;TEXT(Reisekosten!H176,"tt"))</f>
        <v/>
      </c>
      <c r="D182" s="33" t="str">
        <f>IF(Reisekosten!K176="","",Reisekosten!K176)</f>
        <v/>
      </c>
      <c r="E182" s="31" t="str">
        <f t="shared" si="5"/>
        <v/>
      </c>
      <c r="F182" s="23" t="str">
        <f>IF(D182="","",IF(Reisekosten!$K176&lt;&gt;Reisekosten!$H176,"Km-Geld: "&amp;Reisekosten!D176&amp;" "&amp;TEXT(Reisekosten!$H176,"t. MMM ")&amp;"bis "&amp;TEXT(Reisekosten!$K176,"t. MMM "),"Km-Geld: "&amp;Reisekosten!D176&amp;" am "&amp;TEXT(Reisekosten!$H176,"t. MMM ")))</f>
        <v/>
      </c>
    </row>
    <row r="183" spans="1:6">
      <c r="A183" s="103" t="str">
        <f>IFERROR(IF(C183="","",-Reisekosten!V177),"")</f>
        <v/>
      </c>
      <c r="B183" s="31" t="str">
        <f t="shared" si="4"/>
        <v/>
      </c>
      <c r="C183" s="32" t="str">
        <f>IF(Reisekosten!H177="","",TEXT(Reisekosten!H177,"MM")&amp;"-"&amp;TEXT(Reisekosten!H177,"tt"))</f>
        <v/>
      </c>
      <c r="D183" s="33" t="str">
        <f>IF(Reisekosten!K177="","",Reisekosten!K177)</f>
        <v/>
      </c>
      <c r="E183" s="31" t="str">
        <f t="shared" si="5"/>
        <v/>
      </c>
      <c r="F183" s="23" t="str">
        <f>IF(D183="","",IF(Reisekosten!$K177&lt;&gt;Reisekosten!$H177,"Km-Geld: "&amp;Reisekosten!D177&amp;" "&amp;TEXT(Reisekosten!$H177,"t. MMM ")&amp;"bis "&amp;TEXT(Reisekosten!$K177,"t. MMM "),"Km-Geld: "&amp;Reisekosten!D177&amp;" am "&amp;TEXT(Reisekosten!$H177,"t. MMM ")))</f>
        <v/>
      </c>
    </row>
    <row r="184" spans="1:6">
      <c r="A184" s="103" t="str">
        <f>IFERROR(IF(C184="","",-Reisekosten!V178),"")</f>
        <v/>
      </c>
      <c r="B184" s="31" t="str">
        <f t="shared" si="4"/>
        <v/>
      </c>
      <c r="C184" s="32" t="str">
        <f>IF(Reisekosten!H178="","",TEXT(Reisekosten!H178,"MM")&amp;"-"&amp;TEXT(Reisekosten!H178,"tt"))</f>
        <v/>
      </c>
      <c r="D184" s="33" t="str">
        <f>IF(Reisekosten!K178="","",Reisekosten!K178)</f>
        <v/>
      </c>
      <c r="E184" s="31" t="str">
        <f t="shared" si="5"/>
        <v/>
      </c>
      <c r="F184" s="23" t="str">
        <f>IF(D184="","",IF(Reisekosten!$K178&lt;&gt;Reisekosten!$H178,"Km-Geld: "&amp;Reisekosten!D178&amp;" "&amp;TEXT(Reisekosten!$H178,"t. MMM ")&amp;"bis "&amp;TEXT(Reisekosten!$K178,"t. MMM "),"Km-Geld: "&amp;Reisekosten!D178&amp;" am "&amp;TEXT(Reisekosten!$H178,"t. MMM ")))</f>
        <v/>
      </c>
    </row>
    <row r="185" spans="1:6">
      <c r="A185" s="103" t="str">
        <f>IFERROR(IF(C185="","",-Reisekosten!V179),"")</f>
        <v/>
      </c>
      <c r="B185" s="31" t="str">
        <f t="shared" si="4"/>
        <v/>
      </c>
      <c r="C185" s="32" t="str">
        <f>IF(Reisekosten!H179="","",TEXT(Reisekosten!H179,"MM")&amp;"-"&amp;TEXT(Reisekosten!H179,"tt"))</f>
        <v/>
      </c>
      <c r="D185" s="33" t="str">
        <f>IF(Reisekosten!K179="","",Reisekosten!K179)</f>
        <v/>
      </c>
      <c r="E185" s="31" t="str">
        <f t="shared" si="5"/>
        <v/>
      </c>
      <c r="F185" s="23" t="str">
        <f>IF(D185="","",IF(Reisekosten!$K179&lt;&gt;Reisekosten!$H179,"Km-Geld: "&amp;Reisekosten!D179&amp;" "&amp;TEXT(Reisekosten!$H179,"t. MMM ")&amp;"bis "&amp;TEXT(Reisekosten!$K179,"t. MMM "),"Km-Geld: "&amp;Reisekosten!D179&amp;" am "&amp;TEXT(Reisekosten!$H179,"t. MMM ")))</f>
        <v/>
      </c>
    </row>
    <row r="186" spans="1:6">
      <c r="A186" s="103" t="str">
        <f>IFERROR(IF(C186="","",-Reisekosten!V180),"")</f>
        <v/>
      </c>
      <c r="B186" s="31" t="str">
        <f t="shared" si="4"/>
        <v/>
      </c>
      <c r="C186" s="32" t="str">
        <f>IF(Reisekosten!H180="","",TEXT(Reisekosten!H180,"MM")&amp;"-"&amp;TEXT(Reisekosten!H180,"tt"))</f>
        <v/>
      </c>
      <c r="D186" s="33" t="str">
        <f>IF(Reisekosten!K180="","",Reisekosten!K180)</f>
        <v/>
      </c>
      <c r="E186" s="31" t="str">
        <f t="shared" si="5"/>
        <v/>
      </c>
      <c r="F186" s="23" t="str">
        <f>IF(D186="","",IF(Reisekosten!$K180&lt;&gt;Reisekosten!$H180,"Km-Geld: "&amp;Reisekosten!D180&amp;" "&amp;TEXT(Reisekosten!$H180,"t. MMM ")&amp;"bis "&amp;TEXT(Reisekosten!$K180,"t. MMM "),"Km-Geld: "&amp;Reisekosten!D180&amp;" am "&amp;TEXT(Reisekosten!$H180,"t. MMM ")))</f>
        <v/>
      </c>
    </row>
    <row r="187" spans="1:6">
      <c r="A187" s="103" t="str">
        <f>IFERROR(IF(C187="","",-Reisekosten!V181),"")</f>
        <v/>
      </c>
      <c r="B187" s="31" t="str">
        <f t="shared" si="4"/>
        <v/>
      </c>
      <c r="C187" s="32" t="str">
        <f>IF(Reisekosten!H181="","",TEXT(Reisekosten!H181,"MM")&amp;"-"&amp;TEXT(Reisekosten!H181,"tt"))</f>
        <v/>
      </c>
      <c r="D187" s="33" t="str">
        <f>IF(Reisekosten!K181="","",Reisekosten!K181)</f>
        <v/>
      </c>
      <c r="E187" s="31" t="str">
        <f t="shared" si="5"/>
        <v/>
      </c>
      <c r="F187" s="23" t="str">
        <f>IF(D187="","",IF(Reisekosten!$K181&lt;&gt;Reisekosten!$H181,"Km-Geld: "&amp;Reisekosten!D181&amp;" "&amp;TEXT(Reisekosten!$H181,"t. MMM ")&amp;"bis "&amp;TEXT(Reisekosten!$K181,"t. MMM "),"Km-Geld: "&amp;Reisekosten!D181&amp;" am "&amp;TEXT(Reisekosten!$H181,"t. MMM ")))</f>
        <v/>
      </c>
    </row>
    <row r="188" spans="1:6">
      <c r="A188" s="103" t="str">
        <f>IFERROR(IF(C188="","",-Reisekosten!V182),"")</f>
        <v/>
      </c>
      <c r="B188" s="31" t="str">
        <f t="shared" si="4"/>
        <v/>
      </c>
      <c r="C188" s="32" t="str">
        <f>IF(Reisekosten!H182="","",TEXT(Reisekosten!H182,"MM")&amp;"-"&amp;TEXT(Reisekosten!H182,"tt"))</f>
        <v/>
      </c>
      <c r="D188" s="33" t="str">
        <f>IF(Reisekosten!K182="","",Reisekosten!K182)</f>
        <v/>
      </c>
      <c r="E188" s="31" t="str">
        <f t="shared" si="5"/>
        <v/>
      </c>
      <c r="F188" s="23" t="str">
        <f>IF(D188="","",IF(Reisekosten!$K182&lt;&gt;Reisekosten!$H182,"Km-Geld: "&amp;Reisekosten!D182&amp;" "&amp;TEXT(Reisekosten!$H182,"t. MMM ")&amp;"bis "&amp;TEXT(Reisekosten!$K182,"t. MMM "),"Km-Geld: "&amp;Reisekosten!D182&amp;" am "&amp;TEXT(Reisekosten!$H182,"t. MMM ")))</f>
        <v/>
      </c>
    </row>
    <row r="189" spans="1:6">
      <c r="A189" s="103" t="str">
        <f>IFERROR(IF(C189="","",-Reisekosten!V183),"")</f>
        <v/>
      </c>
      <c r="B189" s="31" t="str">
        <f t="shared" si="4"/>
        <v/>
      </c>
      <c r="C189" s="32" t="str">
        <f>IF(Reisekosten!H183="","",TEXT(Reisekosten!H183,"MM")&amp;"-"&amp;TEXT(Reisekosten!H183,"tt"))</f>
        <v/>
      </c>
      <c r="D189" s="33" t="str">
        <f>IF(Reisekosten!K183="","",Reisekosten!K183)</f>
        <v/>
      </c>
      <c r="E189" s="31" t="str">
        <f t="shared" si="5"/>
        <v/>
      </c>
      <c r="F189" s="23" t="str">
        <f>IF(D189="","",IF(Reisekosten!$K183&lt;&gt;Reisekosten!$H183,"Km-Geld: "&amp;Reisekosten!D183&amp;" "&amp;TEXT(Reisekosten!$H183,"t. MMM ")&amp;"bis "&amp;TEXT(Reisekosten!$K183,"t. MMM "),"Km-Geld: "&amp;Reisekosten!D183&amp;" am "&amp;TEXT(Reisekosten!$H183,"t. MMM ")))</f>
        <v/>
      </c>
    </row>
    <row r="190" spans="1:6">
      <c r="A190" s="103" t="str">
        <f>IFERROR(IF(C190="","",-Reisekosten!V184),"")</f>
        <v/>
      </c>
      <c r="B190" s="31" t="str">
        <f t="shared" si="4"/>
        <v/>
      </c>
      <c r="C190" s="32" t="str">
        <f>IF(Reisekosten!H184="","",TEXT(Reisekosten!H184,"MM")&amp;"-"&amp;TEXT(Reisekosten!H184,"tt"))</f>
        <v/>
      </c>
      <c r="D190" s="33" t="str">
        <f>IF(Reisekosten!K184="","",Reisekosten!K184)</f>
        <v/>
      </c>
      <c r="E190" s="31" t="str">
        <f t="shared" si="5"/>
        <v/>
      </c>
      <c r="F190" s="23" t="str">
        <f>IF(D190="","",IF(Reisekosten!$K184&lt;&gt;Reisekosten!$H184,"Km-Geld: "&amp;Reisekosten!D184&amp;" "&amp;TEXT(Reisekosten!$H184,"t. MMM ")&amp;"bis "&amp;TEXT(Reisekosten!$K184,"t. MMM "),"Km-Geld: "&amp;Reisekosten!D184&amp;" am "&amp;TEXT(Reisekosten!$H184,"t. MMM ")))</f>
        <v/>
      </c>
    </row>
    <row r="191" spans="1:6">
      <c r="A191" s="103" t="str">
        <f>IFERROR(IF(C191="","",-Reisekosten!V185),"")</f>
        <v/>
      </c>
      <c r="B191" s="31" t="str">
        <f t="shared" si="4"/>
        <v/>
      </c>
      <c r="C191" s="32" t="str">
        <f>IF(Reisekosten!H185="","",TEXT(Reisekosten!H185,"MM")&amp;"-"&amp;TEXT(Reisekosten!H185,"tt"))</f>
        <v/>
      </c>
      <c r="D191" s="33" t="str">
        <f>IF(Reisekosten!K185="","",Reisekosten!K185)</f>
        <v/>
      </c>
      <c r="E191" s="31" t="str">
        <f t="shared" si="5"/>
        <v/>
      </c>
      <c r="F191" s="23" t="str">
        <f>IF(D191="","",IF(Reisekosten!$K185&lt;&gt;Reisekosten!$H185,"Km-Geld: "&amp;Reisekosten!D185&amp;" "&amp;TEXT(Reisekosten!$H185,"t. MMM ")&amp;"bis "&amp;TEXT(Reisekosten!$K185,"t. MMM "),"Km-Geld: "&amp;Reisekosten!D185&amp;" am "&amp;TEXT(Reisekosten!$H185,"t. MMM ")))</f>
        <v/>
      </c>
    </row>
    <row r="192" spans="1:6">
      <c r="A192" s="103" t="str">
        <f>IFERROR(IF(C192="","",-Reisekosten!V186),"")</f>
        <v/>
      </c>
      <c r="B192" s="31" t="str">
        <f t="shared" si="4"/>
        <v/>
      </c>
      <c r="C192" s="32" t="str">
        <f>IF(Reisekosten!H186="","",TEXT(Reisekosten!H186,"MM")&amp;"-"&amp;TEXT(Reisekosten!H186,"tt"))</f>
        <v/>
      </c>
      <c r="D192" s="33" t="str">
        <f>IF(Reisekosten!K186="","",Reisekosten!K186)</f>
        <v/>
      </c>
      <c r="E192" s="31" t="str">
        <f t="shared" si="5"/>
        <v/>
      </c>
      <c r="F192" s="23" t="str">
        <f>IF(D192="","",IF(Reisekosten!$K186&lt;&gt;Reisekosten!$H186,"Km-Geld: "&amp;Reisekosten!D186&amp;" "&amp;TEXT(Reisekosten!$H186,"t. MMM ")&amp;"bis "&amp;TEXT(Reisekosten!$K186,"t. MMM "),"Km-Geld: "&amp;Reisekosten!D186&amp;" am "&amp;TEXT(Reisekosten!$H186,"t. MMM ")))</f>
        <v/>
      </c>
    </row>
    <row r="193" spans="1:6">
      <c r="A193" s="103" t="str">
        <f>IFERROR(IF(C193="","",-Reisekosten!V187),"")</f>
        <v/>
      </c>
      <c r="B193" s="31" t="str">
        <f t="shared" si="4"/>
        <v/>
      </c>
      <c r="C193" s="32" t="str">
        <f>IF(Reisekosten!H187="","",TEXT(Reisekosten!H187,"MM")&amp;"-"&amp;TEXT(Reisekosten!H187,"tt"))</f>
        <v/>
      </c>
      <c r="D193" s="33" t="str">
        <f>IF(Reisekosten!K187="","",Reisekosten!K187)</f>
        <v/>
      </c>
      <c r="E193" s="31" t="str">
        <f t="shared" si="5"/>
        <v/>
      </c>
      <c r="F193" s="23" t="str">
        <f>IF(D193="","",IF(Reisekosten!$K187&lt;&gt;Reisekosten!$H187,"Km-Geld: "&amp;Reisekosten!D187&amp;" "&amp;TEXT(Reisekosten!$H187,"t. MMM ")&amp;"bis "&amp;TEXT(Reisekosten!$K187,"t. MMM "),"Km-Geld: "&amp;Reisekosten!D187&amp;" am "&amp;TEXT(Reisekosten!$H187,"t. MMM ")))</f>
        <v/>
      </c>
    </row>
    <row r="194" spans="1:6">
      <c r="A194" s="103" t="str">
        <f>IFERROR(IF(C194="","",-Reisekosten!V188),"")</f>
        <v/>
      </c>
      <c r="B194" s="31" t="str">
        <f t="shared" si="4"/>
        <v/>
      </c>
      <c r="C194" s="32" t="str">
        <f>IF(Reisekosten!H188="","",TEXT(Reisekosten!H188,"MM")&amp;"-"&amp;TEXT(Reisekosten!H188,"tt"))</f>
        <v/>
      </c>
      <c r="D194" s="33" t="str">
        <f>IF(Reisekosten!K188="","",Reisekosten!K188)</f>
        <v/>
      </c>
      <c r="E194" s="31" t="str">
        <f t="shared" si="5"/>
        <v/>
      </c>
      <c r="F194" s="23" t="str">
        <f>IF(D194="","",IF(Reisekosten!$K188&lt;&gt;Reisekosten!$H188,"Km-Geld: "&amp;Reisekosten!D188&amp;" "&amp;TEXT(Reisekosten!$H188,"t. MMM ")&amp;"bis "&amp;TEXT(Reisekosten!$K188,"t. MMM "),"Km-Geld: "&amp;Reisekosten!D188&amp;" am "&amp;TEXT(Reisekosten!$H188,"t. MMM ")))</f>
        <v/>
      </c>
    </row>
    <row r="195" spans="1:6">
      <c r="A195" s="103" t="str">
        <f>IFERROR(IF(C195="","",-Reisekosten!V189),"")</f>
        <v/>
      </c>
      <c r="B195" s="31" t="str">
        <f t="shared" si="4"/>
        <v/>
      </c>
      <c r="C195" s="32" t="str">
        <f>IF(Reisekosten!H189="","",TEXT(Reisekosten!H189,"MM")&amp;"-"&amp;TEXT(Reisekosten!H189,"tt"))</f>
        <v/>
      </c>
      <c r="D195" s="33" t="str">
        <f>IF(Reisekosten!K189="","",Reisekosten!K189)</f>
        <v/>
      </c>
      <c r="E195" s="31" t="str">
        <f t="shared" si="5"/>
        <v/>
      </c>
      <c r="F195" s="23" t="str">
        <f>IF(D195="","",IF(Reisekosten!$K189&lt;&gt;Reisekosten!$H189,"Km-Geld: "&amp;Reisekosten!D189&amp;" "&amp;TEXT(Reisekosten!$H189,"t. MMM ")&amp;"bis "&amp;TEXT(Reisekosten!$K189,"t. MMM "),"Km-Geld: "&amp;Reisekosten!D189&amp;" am "&amp;TEXT(Reisekosten!$H189,"t. MMM ")))</f>
        <v/>
      </c>
    </row>
    <row r="196" spans="1:6">
      <c r="A196" s="103" t="str">
        <f>IFERROR(IF(C196="","",-Reisekosten!V190),"")</f>
        <v/>
      </c>
      <c r="B196" s="31" t="str">
        <f t="shared" si="4"/>
        <v/>
      </c>
      <c r="C196" s="32" t="str">
        <f>IF(Reisekosten!H190="","",TEXT(Reisekosten!H190,"MM")&amp;"-"&amp;TEXT(Reisekosten!H190,"tt"))</f>
        <v/>
      </c>
      <c r="D196" s="33" t="str">
        <f>IF(Reisekosten!K190="","",Reisekosten!K190)</f>
        <v/>
      </c>
      <c r="E196" s="31" t="str">
        <f t="shared" si="5"/>
        <v/>
      </c>
      <c r="F196" s="23" t="str">
        <f>IF(D196="","",IF(Reisekosten!$K190&lt;&gt;Reisekosten!$H190,"Km-Geld: "&amp;Reisekosten!D190&amp;" "&amp;TEXT(Reisekosten!$H190,"t. MMM ")&amp;"bis "&amp;TEXT(Reisekosten!$K190,"t. MMM "),"Km-Geld: "&amp;Reisekosten!D190&amp;" am "&amp;TEXT(Reisekosten!$H190,"t. MMM ")))</f>
        <v/>
      </c>
    </row>
    <row r="197" spans="1:6">
      <c r="A197" s="103" t="str">
        <f>IFERROR(IF(C197="","",-Reisekosten!V191),"")</f>
        <v/>
      </c>
      <c r="B197" s="31" t="str">
        <f t="shared" si="4"/>
        <v/>
      </c>
      <c r="C197" s="32" t="str">
        <f>IF(Reisekosten!H191="","",TEXT(Reisekosten!H191,"MM")&amp;"-"&amp;TEXT(Reisekosten!H191,"tt"))</f>
        <v/>
      </c>
      <c r="D197" s="33" t="str">
        <f>IF(Reisekosten!K191="","",Reisekosten!K191)</f>
        <v/>
      </c>
      <c r="E197" s="31" t="str">
        <f t="shared" si="5"/>
        <v/>
      </c>
      <c r="F197" s="23" t="str">
        <f>IF(D197="","",IF(Reisekosten!$K191&lt;&gt;Reisekosten!$H191,"Km-Geld: "&amp;Reisekosten!D191&amp;" "&amp;TEXT(Reisekosten!$H191,"t. MMM ")&amp;"bis "&amp;TEXT(Reisekosten!$K191,"t. MMM "),"Km-Geld: "&amp;Reisekosten!D191&amp;" am "&amp;TEXT(Reisekosten!$H191,"t. MMM ")))</f>
        <v/>
      </c>
    </row>
    <row r="198" spans="1:6">
      <c r="A198" s="103" t="str">
        <f>IFERROR(IF(C198="","",-Reisekosten!V192),"")</f>
        <v/>
      </c>
      <c r="B198" s="31" t="str">
        <f t="shared" si="4"/>
        <v/>
      </c>
      <c r="C198" s="32" t="str">
        <f>IF(Reisekosten!H192="","",TEXT(Reisekosten!H192,"MM")&amp;"-"&amp;TEXT(Reisekosten!H192,"tt"))</f>
        <v/>
      </c>
      <c r="D198" s="33" t="str">
        <f>IF(Reisekosten!K192="","",Reisekosten!K192)</f>
        <v/>
      </c>
      <c r="E198" s="31" t="str">
        <f t="shared" si="5"/>
        <v/>
      </c>
      <c r="F198" s="23" t="str">
        <f>IF(D198="","",IF(Reisekosten!$K192&lt;&gt;Reisekosten!$H192,"Km-Geld: "&amp;Reisekosten!D192&amp;" "&amp;TEXT(Reisekosten!$H192,"t. MMM ")&amp;"bis "&amp;TEXT(Reisekosten!$K192,"t. MMM "),"Km-Geld: "&amp;Reisekosten!D192&amp;" am "&amp;TEXT(Reisekosten!$H192,"t. MMM ")))</f>
        <v/>
      </c>
    </row>
    <row r="199" spans="1:6">
      <c r="A199" s="103" t="str">
        <f>IFERROR(IF(C199="","",-Reisekosten!V193),"")</f>
        <v/>
      </c>
      <c r="B199" s="31" t="str">
        <f t="shared" si="4"/>
        <v/>
      </c>
      <c r="C199" s="32" t="str">
        <f>IF(Reisekosten!H193="","",TEXT(Reisekosten!H193,"MM")&amp;"-"&amp;TEXT(Reisekosten!H193,"tt"))</f>
        <v/>
      </c>
      <c r="D199" s="33" t="str">
        <f>IF(Reisekosten!K193="","",Reisekosten!K193)</f>
        <v/>
      </c>
      <c r="E199" s="31" t="str">
        <f t="shared" si="5"/>
        <v/>
      </c>
      <c r="F199" s="23" t="str">
        <f>IF(D199="","",IF(Reisekosten!$K193&lt;&gt;Reisekosten!$H193,"Km-Geld: "&amp;Reisekosten!D193&amp;" "&amp;TEXT(Reisekosten!$H193,"t. MMM ")&amp;"bis "&amp;TEXT(Reisekosten!$K193,"t. MMM "),"Km-Geld: "&amp;Reisekosten!D193&amp;" am "&amp;TEXT(Reisekosten!$H193,"t. MMM ")))</f>
        <v/>
      </c>
    </row>
    <row r="200" spans="1:6">
      <c r="A200" s="103" t="str">
        <f>IFERROR(IF(C200="","",-Reisekosten!V194),"")</f>
        <v/>
      </c>
      <c r="B200" s="31" t="str">
        <f t="shared" si="4"/>
        <v/>
      </c>
      <c r="C200" s="32" t="str">
        <f>IF(Reisekosten!H194="","",TEXT(Reisekosten!H194,"MM")&amp;"-"&amp;TEXT(Reisekosten!H194,"tt"))</f>
        <v/>
      </c>
      <c r="D200" s="33" t="str">
        <f>IF(Reisekosten!K194="","",Reisekosten!K194)</f>
        <v/>
      </c>
      <c r="E200" s="31" t="str">
        <f t="shared" si="5"/>
        <v/>
      </c>
      <c r="F200" s="23" t="str">
        <f>IF(D200="","",IF(Reisekosten!$K194&lt;&gt;Reisekosten!$H194,"Km-Geld: "&amp;Reisekosten!D194&amp;" "&amp;TEXT(Reisekosten!$H194,"t. MMM ")&amp;"bis "&amp;TEXT(Reisekosten!$K194,"t. MMM "),"Km-Geld: "&amp;Reisekosten!D194&amp;" am "&amp;TEXT(Reisekosten!$H194,"t. MMM ")))</f>
        <v/>
      </c>
    </row>
    <row r="201" spans="1:6">
      <c r="A201" s="103" t="str">
        <f>IFERROR(IF(C201="","",-Reisekosten!V195),"")</f>
        <v/>
      </c>
      <c r="B201" s="31" t="str">
        <f t="shared" si="4"/>
        <v/>
      </c>
      <c r="C201" s="32" t="str">
        <f>IF(Reisekosten!H195="","",TEXT(Reisekosten!H195,"MM")&amp;"-"&amp;TEXT(Reisekosten!H195,"tt"))</f>
        <v/>
      </c>
      <c r="D201" s="33" t="str">
        <f>IF(Reisekosten!K195="","",Reisekosten!K195)</f>
        <v/>
      </c>
      <c r="E201" s="31" t="str">
        <f t="shared" si="5"/>
        <v/>
      </c>
      <c r="F201" s="23" t="str">
        <f>IF(D201="","",IF(Reisekosten!$K195&lt;&gt;Reisekosten!$H195,"Km-Geld: "&amp;Reisekosten!D195&amp;" "&amp;TEXT(Reisekosten!$H195,"t. MMM ")&amp;"bis "&amp;TEXT(Reisekosten!$K195,"t. MMM "),"Km-Geld: "&amp;Reisekosten!D195&amp;" am "&amp;TEXT(Reisekosten!$H195,"t. MMM ")))</f>
        <v/>
      </c>
    </row>
    <row r="202" spans="1:6">
      <c r="A202" s="103" t="str">
        <f>IFERROR(IF(C202="","",-Reisekosten!V196),"")</f>
        <v/>
      </c>
      <c r="B202" s="31" t="str">
        <f t="shared" si="4"/>
        <v/>
      </c>
      <c r="C202" s="32" t="str">
        <f>IF(Reisekosten!H196="","",TEXT(Reisekosten!H196,"MM")&amp;"-"&amp;TEXT(Reisekosten!H196,"tt"))</f>
        <v/>
      </c>
      <c r="D202" s="33" t="str">
        <f>IF(Reisekosten!K196="","",Reisekosten!K196)</f>
        <v/>
      </c>
      <c r="E202" s="31" t="str">
        <f t="shared" si="5"/>
        <v/>
      </c>
      <c r="F202" s="23" t="str">
        <f>IF(D202="","",IF(Reisekosten!$K196&lt;&gt;Reisekosten!$H196,"Km-Geld: "&amp;Reisekosten!D196&amp;" "&amp;TEXT(Reisekosten!$H196,"t. MMM ")&amp;"bis "&amp;TEXT(Reisekosten!$K196,"t. MMM "),"Km-Geld: "&amp;Reisekosten!D196&amp;" am "&amp;TEXT(Reisekosten!$H196,"t. MMM ")))</f>
        <v/>
      </c>
    </row>
    <row r="203" spans="1:6">
      <c r="A203" s="103" t="str">
        <f>IFERROR(IF(C203="","",-Reisekosten!V197),"")</f>
        <v/>
      </c>
      <c r="B203" s="31" t="str">
        <f t="shared" si="4"/>
        <v/>
      </c>
      <c r="C203" s="32" t="str">
        <f>IF(Reisekosten!H197="","",TEXT(Reisekosten!H197,"MM")&amp;"-"&amp;TEXT(Reisekosten!H197,"tt"))</f>
        <v/>
      </c>
      <c r="D203" s="33" t="str">
        <f>IF(Reisekosten!K197="","",Reisekosten!K197)</f>
        <v/>
      </c>
      <c r="E203" s="31" t="str">
        <f t="shared" si="5"/>
        <v/>
      </c>
      <c r="F203" s="23" t="str">
        <f>IF(D203="","",IF(Reisekosten!$K197&lt;&gt;Reisekosten!$H197,"Km-Geld: "&amp;Reisekosten!D197&amp;" "&amp;TEXT(Reisekosten!$H197,"t. MMM ")&amp;"bis "&amp;TEXT(Reisekosten!$K197,"t. MMM "),"Km-Geld: "&amp;Reisekosten!D197&amp;" am "&amp;TEXT(Reisekosten!$H197,"t. MMM ")))</f>
        <v/>
      </c>
    </row>
    <row r="204" spans="1:6">
      <c r="A204" s="103" t="str">
        <f>IFERROR(IF(C204="","",-Reisekosten!V198),"")</f>
        <v/>
      </c>
      <c r="B204" s="31" t="str">
        <f t="shared" si="4"/>
        <v/>
      </c>
      <c r="C204" s="32" t="str">
        <f>IF(Reisekosten!H198="","",TEXT(Reisekosten!H198,"MM")&amp;"-"&amp;TEXT(Reisekosten!H198,"tt"))</f>
        <v/>
      </c>
      <c r="D204" s="33" t="str">
        <f>IF(Reisekosten!K198="","",Reisekosten!K198)</f>
        <v/>
      </c>
      <c r="E204" s="31" t="str">
        <f t="shared" si="5"/>
        <v/>
      </c>
      <c r="F204" s="23" t="str">
        <f>IF(D204="","",IF(Reisekosten!$K198&lt;&gt;Reisekosten!$H198,"Km-Geld: "&amp;Reisekosten!D198&amp;" "&amp;TEXT(Reisekosten!$H198,"t. MMM ")&amp;"bis "&amp;TEXT(Reisekosten!$K198,"t. MMM "),"Km-Geld: "&amp;Reisekosten!D198&amp;" am "&amp;TEXT(Reisekosten!$H198,"t. MMM ")))</f>
        <v/>
      </c>
    </row>
    <row r="205" spans="1:6">
      <c r="A205" s="103" t="str">
        <f>IFERROR(IF(C205="","",-Reisekosten!V199),"")</f>
        <v/>
      </c>
      <c r="B205" s="31" t="str">
        <f t="shared" ref="B205:B268" si="6">IF(A205="","",$A$8)</f>
        <v/>
      </c>
      <c r="C205" s="32" t="str">
        <f>IF(Reisekosten!H199="","",TEXT(Reisekosten!H199,"MM")&amp;"-"&amp;TEXT(Reisekosten!H199,"tt"))</f>
        <v/>
      </c>
      <c r="D205" s="33" t="str">
        <f>IF(Reisekosten!K199="","",Reisekosten!K199)</f>
        <v/>
      </c>
      <c r="E205" s="31" t="str">
        <f t="shared" ref="E205:E268" si="7">IF(A205="","",$E$8)</f>
        <v/>
      </c>
      <c r="F205" s="23" t="str">
        <f>IF(D205="","",IF(Reisekosten!$K199&lt;&gt;Reisekosten!$H199,"Km-Geld: "&amp;Reisekosten!D199&amp;" "&amp;TEXT(Reisekosten!$H199,"t. MMM ")&amp;"bis "&amp;TEXT(Reisekosten!$K199,"t. MMM "),"Km-Geld: "&amp;Reisekosten!D199&amp;" am "&amp;TEXT(Reisekosten!$H199,"t. MMM ")))</f>
        <v/>
      </c>
    </row>
    <row r="206" spans="1:6">
      <c r="A206" s="103" t="str">
        <f>IFERROR(IF(C206="","",-Reisekosten!V200),"")</f>
        <v/>
      </c>
      <c r="B206" s="31" t="str">
        <f t="shared" si="6"/>
        <v/>
      </c>
      <c r="C206" s="32" t="str">
        <f>IF(Reisekosten!H200="","",TEXT(Reisekosten!H200,"MM")&amp;"-"&amp;TEXT(Reisekosten!H200,"tt"))</f>
        <v/>
      </c>
      <c r="D206" s="33" t="str">
        <f>IF(Reisekosten!K200="","",Reisekosten!K200)</f>
        <v/>
      </c>
      <c r="E206" s="31" t="str">
        <f t="shared" si="7"/>
        <v/>
      </c>
      <c r="F206" s="23" t="str">
        <f>IF(D206="","",IF(Reisekosten!$K200&lt;&gt;Reisekosten!$H200,"Km-Geld: "&amp;Reisekosten!D200&amp;" "&amp;TEXT(Reisekosten!$H200,"t. MMM ")&amp;"bis "&amp;TEXT(Reisekosten!$K200,"t. MMM "),"Km-Geld: "&amp;Reisekosten!D200&amp;" am "&amp;TEXT(Reisekosten!$H200,"t. MMM ")))</f>
        <v/>
      </c>
    </row>
    <row r="207" spans="1:6">
      <c r="A207" s="103" t="str">
        <f>IFERROR(IF(C207="","",-Reisekosten!V201),"")</f>
        <v/>
      </c>
      <c r="B207" s="31" t="str">
        <f t="shared" si="6"/>
        <v/>
      </c>
      <c r="C207" s="32" t="str">
        <f>IF(Reisekosten!H201="","",TEXT(Reisekosten!H201,"MM")&amp;"-"&amp;TEXT(Reisekosten!H201,"tt"))</f>
        <v/>
      </c>
      <c r="D207" s="33" t="str">
        <f>IF(Reisekosten!K201="","",Reisekosten!K201)</f>
        <v/>
      </c>
      <c r="E207" s="31" t="str">
        <f t="shared" si="7"/>
        <v/>
      </c>
      <c r="F207" s="23" t="str">
        <f>IF(D207="","",IF(Reisekosten!$K201&lt;&gt;Reisekosten!$H201,"Km-Geld: "&amp;Reisekosten!D201&amp;" "&amp;TEXT(Reisekosten!$H201,"t. MMM ")&amp;"bis "&amp;TEXT(Reisekosten!$K201,"t. MMM "),"Km-Geld: "&amp;Reisekosten!D201&amp;" am "&amp;TEXT(Reisekosten!$H201,"t. MMM ")))</f>
        <v/>
      </c>
    </row>
    <row r="208" spans="1:6">
      <c r="A208" s="103" t="str">
        <f>IFERROR(IF(C208="","",-Reisekosten!V202),"")</f>
        <v/>
      </c>
      <c r="B208" s="31" t="str">
        <f t="shared" si="6"/>
        <v/>
      </c>
      <c r="C208" s="32" t="str">
        <f>IF(Reisekosten!H202="","",TEXT(Reisekosten!H202,"MM")&amp;"-"&amp;TEXT(Reisekosten!H202,"tt"))</f>
        <v/>
      </c>
      <c r="D208" s="33" t="str">
        <f>IF(Reisekosten!K202="","",Reisekosten!K202)</f>
        <v/>
      </c>
      <c r="E208" s="31" t="str">
        <f t="shared" si="7"/>
        <v/>
      </c>
      <c r="F208" s="23" t="str">
        <f>IF(D208="","",IF(Reisekosten!$K202&lt;&gt;Reisekosten!$H202,"Km-Geld: "&amp;Reisekosten!D202&amp;" "&amp;TEXT(Reisekosten!$H202,"t. MMM ")&amp;"bis "&amp;TEXT(Reisekosten!$K202,"t. MMM "),"Km-Geld: "&amp;Reisekosten!D202&amp;" am "&amp;TEXT(Reisekosten!$H202,"t. MMM ")))</f>
        <v/>
      </c>
    </row>
    <row r="209" spans="1:6">
      <c r="A209" s="103" t="str">
        <f>IFERROR(IF(C209="","",-Reisekosten!V203),"")</f>
        <v/>
      </c>
      <c r="B209" s="31" t="str">
        <f t="shared" si="6"/>
        <v/>
      </c>
      <c r="C209" s="32" t="str">
        <f>IF(Reisekosten!H203="","",TEXT(Reisekosten!H203,"MM")&amp;"-"&amp;TEXT(Reisekosten!H203,"tt"))</f>
        <v/>
      </c>
      <c r="D209" s="33" t="str">
        <f>IF(Reisekosten!K203="","",Reisekosten!K203)</f>
        <v/>
      </c>
      <c r="E209" s="31" t="str">
        <f t="shared" si="7"/>
        <v/>
      </c>
      <c r="F209" s="23" t="str">
        <f>IF(D209="","",IF(Reisekosten!$K203&lt;&gt;Reisekosten!$H203,"Km-Geld: "&amp;Reisekosten!D203&amp;" "&amp;TEXT(Reisekosten!$H203,"t. MMM ")&amp;"bis "&amp;TEXT(Reisekosten!$K203,"t. MMM "),"Km-Geld: "&amp;Reisekosten!D203&amp;" am "&amp;TEXT(Reisekosten!$H203,"t. MMM ")))</f>
        <v/>
      </c>
    </row>
    <row r="210" spans="1:6">
      <c r="A210" s="103" t="str">
        <f>IFERROR(IF(C210="","",-Reisekosten!V204),"")</f>
        <v/>
      </c>
      <c r="B210" s="31" t="str">
        <f t="shared" si="6"/>
        <v/>
      </c>
      <c r="C210" s="32" t="str">
        <f>IF(Reisekosten!H204="","",TEXT(Reisekosten!H204,"MM")&amp;"-"&amp;TEXT(Reisekosten!H204,"tt"))</f>
        <v/>
      </c>
      <c r="D210" s="33" t="str">
        <f>IF(Reisekosten!K204="","",Reisekosten!K204)</f>
        <v/>
      </c>
      <c r="E210" s="31" t="str">
        <f t="shared" si="7"/>
        <v/>
      </c>
      <c r="F210" s="23" t="str">
        <f>IF(D210="","",IF(Reisekosten!$K204&lt;&gt;Reisekosten!$H204,"Km-Geld: "&amp;Reisekosten!D204&amp;" "&amp;TEXT(Reisekosten!$H204,"t. MMM ")&amp;"bis "&amp;TEXT(Reisekosten!$K204,"t. MMM "),"Km-Geld: "&amp;Reisekosten!D204&amp;" am "&amp;TEXT(Reisekosten!$H204,"t. MMM ")))</f>
        <v/>
      </c>
    </row>
    <row r="211" spans="1:6">
      <c r="A211" s="103" t="str">
        <f>IFERROR(IF(C211="","",-Reisekosten!V205),"")</f>
        <v/>
      </c>
      <c r="B211" s="31" t="str">
        <f t="shared" si="6"/>
        <v/>
      </c>
      <c r="C211" s="32" t="str">
        <f>IF(Reisekosten!H205="","",TEXT(Reisekosten!H205,"MM")&amp;"-"&amp;TEXT(Reisekosten!H205,"tt"))</f>
        <v/>
      </c>
      <c r="D211" s="33" t="str">
        <f>IF(Reisekosten!K205="","",Reisekosten!K205)</f>
        <v/>
      </c>
      <c r="E211" s="31" t="str">
        <f t="shared" si="7"/>
        <v/>
      </c>
      <c r="F211" s="23" t="str">
        <f>IF(D211="","",IF(Reisekosten!$K205&lt;&gt;Reisekosten!$H205,"Km-Geld: "&amp;Reisekosten!D205&amp;" "&amp;TEXT(Reisekosten!$H205,"t. MMM ")&amp;"bis "&amp;TEXT(Reisekosten!$K205,"t. MMM "),"Km-Geld: "&amp;Reisekosten!D205&amp;" am "&amp;TEXT(Reisekosten!$H205,"t. MMM ")))</f>
        <v/>
      </c>
    </row>
    <row r="212" spans="1:6">
      <c r="A212" s="103" t="str">
        <f>IFERROR(IF(C212="","",-Reisekosten!V206),"")</f>
        <v/>
      </c>
      <c r="B212" s="31" t="str">
        <f t="shared" si="6"/>
        <v/>
      </c>
      <c r="C212" s="32" t="str">
        <f>IF(Reisekosten!H206="","",TEXT(Reisekosten!H206,"MM")&amp;"-"&amp;TEXT(Reisekosten!H206,"tt"))</f>
        <v/>
      </c>
      <c r="D212" s="33" t="str">
        <f>IF(Reisekosten!K206="","",Reisekosten!K206)</f>
        <v/>
      </c>
      <c r="E212" s="31" t="str">
        <f t="shared" si="7"/>
        <v/>
      </c>
      <c r="F212" s="23" t="str">
        <f>IF(D212="","",IF(Reisekosten!$K206&lt;&gt;Reisekosten!$H206,"Km-Geld: "&amp;Reisekosten!D206&amp;" "&amp;TEXT(Reisekosten!$H206,"t. MMM ")&amp;"bis "&amp;TEXT(Reisekosten!$K206,"t. MMM "),"Km-Geld: "&amp;Reisekosten!D206&amp;" am "&amp;TEXT(Reisekosten!$H206,"t. MMM ")))</f>
        <v/>
      </c>
    </row>
    <row r="213" spans="1:6">
      <c r="A213" s="103" t="str">
        <f>IFERROR(IF(C213="","",-Reisekosten!V207),"")</f>
        <v/>
      </c>
      <c r="B213" s="31" t="str">
        <f t="shared" si="6"/>
        <v/>
      </c>
      <c r="C213" s="32" t="str">
        <f>IF(Reisekosten!H207="","",TEXT(Reisekosten!H207,"MM")&amp;"-"&amp;TEXT(Reisekosten!H207,"tt"))</f>
        <v/>
      </c>
      <c r="D213" s="33" t="str">
        <f>IF(Reisekosten!K207="","",Reisekosten!K207)</f>
        <v/>
      </c>
      <c r="E213" s="31" t="str">
        <f t="shared" si="7"/>
        <v/>
      </c>
      <c r="F213" s="23" t="str">
        <f>IF(D213="","",IF(Reisekosten!$K207&lt;&gt;Reisekosten!$H207,"Km-Geld: "&amp;Reisekosten!D207&amp;" "&amp;TEXT(Reisekosten!$H207,"t. MMM ")&amp;"bis "&amp;TEXT(Reisekosten!$K207,"t. MMM "),"Km-Geld: "&amp;Reisekosten!D207&amp;" am "&amp;TEXT(Reisekosten!$H207,"t. MMM ")))</f>
        <v/>
      </c>
    </row>
    <row r="214" spans="1:6">
      <c r="A214" s="103" t="str">
        <f>IFERROR(IF(C214="","",-Reisekosten!V208),"")</f>
        <v/>
      </c>
      <c r="B214" s="31" t="str">
        <f t="shared" si="6"/>
        <v/>
      </c>
      <c r="C214" s="32" t="str">
        <f>IF(Reisekosten!H208="","",TEXT(Reisekosten!H208,"MM")&amp;"-"&amp;TEXT(Reisekosten!H208,"tt"))</f>
        <v/>
      </c>
      <c r="D214" s="33" t="str">
        <f>IF(Reisekosten!K208="","",Reisekosten!K208)</f>
        <v/>
      </c>
      <c r="E214" s="31" t="str">
        <f t="shared" si="7"/>
        <v/>
      </c>
      <c r="F214" s="23" t="str">
        <f>IF(D214="","",IF(Reisekosten!$K208&lt;&gt;Reisekosten!$H208,"Km-Geld: "&amp;Reisekosten!D208&amp;" "&amp;TEXT(Reisekosten!$H208,"t. MMM ")&amp;"bis "&amp;TEXT(Reisekosten!$K208,"t. MMM "),"Km-Geld: "&amp;Reisekosten!D208&amp;" am "&amp;TEXT(Reisekosten!$H208,"t. MMM ")))</f>
        <v/>
      </c>
    </row>
    <row r="215" spans="1:6">
      <c r="A215" s="103" t="str">
        <f>IFERROR(IF(C215="","",-Reisekosten!V209),"")</f>
        <v/>
      </c>
      <c r="B215" s="31" t="str">
        <f t="shared" si="6"/>
        <v/>
      </c>
      <c r="C215" s="32" t="str">
        <f>IF(Reisekosten!H209="","",TEXT(Reisekosten!H209,"MM")&amp;"-"&amp;TEXT(Reisekosten!H209,"tt"))</f>
        <v/>
      </c>
      <c r="D215" s="33" t="str">
        <f>IF(Reisekosten!K209="","",Reisekosten!K209)</f>
        <v/>
      </c>
      <c r="E215" s="31" t="str">
        <f t="shared" si="7"/>
        <v/>
      </c>
      <c r="F215" s="23" t="str">
        <f>IF(D215="","",IF(Reisekosten!$K209&lt;&gt;Reisekosten!$H209,"Km-Geld: "&amp;Reisekosten!D209&amp;" "&amp;TEXT(Reisekosten!$H209,"t. MMM ")&amp;"bis "&amp;TEXT(Reisekosten!$K209,"t. MMM "),"Km-Geld: "&amp;Reisekosten!D209&amp;" am "&amp;TEXT(Reisekosten!$H209,"t. MMM ")))</f>
        <v/>
      </c>
    </row>
    <row r="216" spans="1:6">
      <c r="A216" s="103" t="str">
        <f>IFERROR(IF(C216="","",-Reisekosten!V210),"")</f>
        <v/>
      </c>
      <c r="B216" s="31" t="str">
        <f t="shared" si="6"/>
        <v/>
      </c>
      <c r="C216" s="32" t="str">
        <f>IF(Reisekosten!H210="","",TEXT(Reisekosten!H210,"MM")&amp;"-"&amp;TEXT(Reisekosten!H210,"tt"))</f>
        <v/>
      </c>
      <c r="D216" s="33" t="str">
        <f>IF(Reisekosten!K210="","",Reisekosten!K210)</f>
        <v/>
      </c>
      <c r="E216" s="31" t="str">
        <f t="shared" si="7"/>
        <v/>
      </c>
      <c r="F216" s="23" t="str">
        <f>IF(D216="","",IF(Reisekosten!$K210&lt;&gt;Reisekosten!$H210,"Km-Geld: "&amp;Reisekosten!D210&amp;" "&amp;TEXT(Reisekosten!$H210,"t. MMM ")&amp;"bis "&amp;TEXT(Reisekosten!$K210,"t. MMM "),"Km-Geld: "&amp;Reisekosten!D210&amp;" am "&amp;TEXT(Reisekosten!$H210,"t. MMM ")))</f>
        <v/>
      </c>
    </row>
    <row r="217" spans="1:6">
      <c r="A217" s="103" t="str">
        <f>IFERROR(IF(C217="","",-Reisekosten!V211),"")</f>
        <v/>
      </c>
      <c r="B217" s="31" t="str">
        <f t="shared" si="6"/>
        <v/>
      </c>
      <c r="C217" s="32" t="str">
        <f>IF(Reisekosten!H211="","",TEXT(Reisekosten!H211,"MM")&amp;"-"&amp;TEXT(Reisekosten!H211,"tt"))</f>
        <v/>
      </c>
      <c r="D217" s="33" t="str">
        <f>IF(Reisekosten!K211="","",Reisekosten!K211)</f>
        <v/>
      </c>
      <c r="E217" s="31" t="str">
        <f t="shared" si="7"/>
        <v/>
      </c>
      <c r="F217" s="23" t="str">
        <f>IF(D217="","",IF(Reisekosten!$K211&lt;&gt;Reisekosten!$H211,"Km-Geld: "&amp;Reisekosten!D211&amp;" "&amp;TEXT(Reisekosten!$H211,"t. MMM ")&amp;"bis "&amp;TEXT(Reisekosten!$K211,"t. MMM "),"Km-Geld: "&amp;Reisekosten!D211&amp;" am "&amp;TEXT(Reisekosten!$H211,"t. MMM ")))</f>
        <v/>
      </c>
    </row>
    <row r="218" spans="1:6">
      <c r="A218" s="103" t="str">
        <f>IFERROR(IF(C218="","",-Reisekosten!V212),"")</f>
        <v/>
      </c>
      <c r="B218" s="31" t="str">
        <f t="shared" si="6"/>
        <v/>
      </c>
      <c r="C218" s="32" t="str">
        <f>IF(Reisekosten!H212="","",TEXT(Reisekosten!H212,"MM")&amp;"-"&amp;TEXT(Reisekosten!H212,"tt"))</f>
        <v/>
      </c>
      <c r="D218" s="33" t="str">
        <f>IF(Reisekosten!K212="","",Reisekosten!K212)</f>
        <v/>
      </c>
      <c r="E218" s="31" t="str">
        <f t="shared" si="7"/>
        <v/>
      </c>
      <c r="F218" s="23" t="str">
        <f>IF(D218="","",IF(Reisekosten!$K212&lt;&gt;Reisekosten!$H212,"Km-Geld: "&amp;Reisekosten!D212&amp;" "&amp;TEXT(Reisekosten!$H212,"t. MMM ")&amp;"bis "&amp;TEXT(Reisekosten!$K212,"t. MMM "),"Km-Geld: "&amp;Reisekosten!D212&amp;" am "&amp;TEXT(Reisekosten!$H212,"t. MMM ")))</f>
        <v/>
      </c>
    </row>
    <row r="219" spans="1:6">
      <c r="A219" s="103" t="str">
        <f>IFERROR(IF(C219="","",-Reisekosten!V213),"")</f>
        <v/>
      </c>
      <c r="B219" s="31" t="str">
        <f t="shared" si="6"/>
        <v/>
      </c>
      <c r="C219" s="32" t="str">
        <f>IF(Reisekosten!H213="","",TEXT(Reisekosten!H213,"MM")&amp;"-"&amp;TEXT(Reisekosten!H213,"tt"))</f>
        <v/>
      </c>
      <c r="D219" s="33" t="str">
        <f>IF(Reisekosten!K213="","",Reisekosten!K213)</f>
        <v/>
      </c>
      <c r="E219" s="31" t="str">
        <f t="shared" si="7"/>
        <v/>
      </c>
      <c r="F219" s="23" t="str">
        <f>IF(D219="","",IF(Reisekosten!$K213&lt;&gt;Reisekosten!$H213,"Km-Geld: "&amp;Reisekosten!D213&amp;" "&amp;TEXT(Reisekosten!$H213,"t. MMM ")&amp;"bis "&amp;TEXT(Reisekosten!$K213,"t. MMM "),"Km-Geld: "&amp;Reisekosten!D213&amp;" am "&amp;TEXT(Reisekosten!$H213,"t. MMM ")))</f>
        <v/>
      </c>
    </row>
    <row r="220" spans="1:6">
      <c r="A220" s="103" t="str">
        <f>IFERROR(IF(C220="","",-Reisekosten!V214),"")</f>
        <v/>
      </c>
      <c r="B220" s="31" t="str">
        <f t="shared" si="6"/>
        <v/>
      </c>
      <c r="C220" s="32" t="str">
        <f>IF(Reisekosten!H214="","",TEXT(Reisekosten!H214,"MM")&amp;"-"&amp;TEXT(Reisekosten!H214,"tt"))</f>
        <v/>
      </c>
      <c r="D220" s="33" t="str">
        <f>IF(Reisekosten!K214="","",Reisekosten!K214)</f>
        <v/>
      </c>
      <c r="E220" s="31" t="str">
        <f t="shared" si="7"/>
        <v/>
      </c>
      <c r="F220" s="23" t="str">
        <f>IF(D220="","",IF(Reisekosten!$K214&lt;&gt;Reisekosten!$H214,"Km-Geld: "&amp;Reisekosten!D214&amp;" "&amp;TEXT(Reisekosten!$H214,"t. MMM ")&amp;"bis "&amp;TEXT(Reisekosten!$K214,"t. MMM "),"Km-Geld: "&amp;Reisekosten!D214&amp;" am "&amp;TEXT(Reisekosten!$H214,"t. MMM ")))</f>
        <v/>
      </c>
    </row>
    <row r="221" spans="1:6">
      <c r="A221" s="103" t="str">
        <f>IFERROR(IF(C221="","",-Reisekosten!V215),"")</f>
        <v/>
      </c>
      <c r="B221" s="31" t="str">
        <f t="shared" si="6"/>
        <v/>
      </c>
      <c r="C221" s="32" t="str">
        <f>IF(Reisekosten!H215="","",TEXT(Reisekosten!H215,"MM")&amp;"-"&amp;TEXT(Reisekosten!H215,"tt"))</f>
        <v/>
      </c>
      <c r="D221" s="33" t="str">
        <f>IF(Reisekosten!K215="","",Reisekosten!K215)</f>
        <v/>
      </c>
      <c r="E221" s="31" t="str">
        <f t="shared" si="7"/>
        <v/>
      </c>
      <c r="F221" s="23" t="str">
        <f>IF(D221="","",IF(Reisekosten!$K215&lt;&gt;Reisekosten!$H215,"Km-Geld: "&amp;Reisekosten!D215&amp;" "&amp;TEXT(Reisekosten!$H215,"t. MMM ")&amp;"bis "&amp;TEXT(Reisekosten!$K215,"t. MMM "),"Km-Geld: "&amp;Reisekosten!D215&amp;" am "&amp;TEXT(Reisekosten!$H215,"t. MMM ")))</f>
        <v/>
      </c>
    </row>
    <row r="222" spans="1:6">
      <c r="A222" s="103" t="str">
        <f>IFERROR(IF(C222="","",-Reisekosten!V216),"")</f>
        <v/>
      </c>
      <c r="B222" s="31" t="str">
        <f t="shared" si="6"/>
        <v/>
      </c>
      <c r="C222" s="32" t="str">
        <f>IF(Reisekosten!H216="","",TEXT(Reisekosten!H216,"MM")&amp;"-"&amp;TEXT(Reisekosten!H216,"tt"))</f>
        <v/>
      </c>
      <c r="D222" s="33" t="str">
        <f>IF(Reisekosten!K216="","",Reisekosten!K216)</f>
        <v/>
      </c>
      <c r="E222" s="31" t="str">
        <f t="shared" si="7"/>
        <v/>
      </c>
      <c r="F222" s="23" t="str">
        <f>IF(D222="","",IF(Reisekosten!$K216&lt;&gt;Reisekosten!$H216,"Km-Geld: "&amp;Reisekosten!D216&amp;" "&amp;TEXT(Reisekosten!$H216,"t. MMM ")&amp;"bis "&amp;TEXT(Reisekosten!$K216,"t. MMM "),"Km-Geld: "&amp;Reisekosten!D216&amp;" am "&amp;TEXT(Reisekosten!$H216,"t. MMM ")))</f>
        <v/>
      </c>
    </row>
    <row r="223" spans="1:6">
      <c r="A223" s="103" t="str">
        <f>IFERROR(IF(C223="","",-Reisekosten!V217),"")</f>
        <v/>
      </c>
      <c r="B223" s="31" t="str">
        <f t="shared" si="6"/>
        <v/>
      </c>
      <c r="C223" s="32" t="str">
        <f>IF(Reisekosten!H217="","",TEXT(Reisekosten!H217,"MM")&amp;"-"&amp;TEXT(Reisekosten!H217,"tt"))</f>
        <v/>
      </c>
      <c r="D223" s="33" t="str">
        <f>IF(Reisekosten!K217="","",Reisekosten!K217)</f>
        <v/>
      </c>
      <c r="E223" s="31" t="str">
        <f t="shared" si="7"/>
        <v/>
      </c>
      <c r="F223" s="23" t="str">
        <f>IF(D223="","",IF(Reisekosten!$K217&lt;&gt;Reisekosten!$H217,"Km-Geld: "&amp;Reisekosten!D217&amp;" "&amp;TEXT(Reisekosten!$H217,"t. MMM ")&amp;"bis "&amp;TEXT(Reisekosten!$K217,"t. MMM "),"Km-Geld: "&amp;Reisekosten!D217&amp;" am "&amp;TEXT(Reisekosten!$H217,"t. MMM ")))</f>
        <v/>
      </c>
    </row>
    <row r="224" spans="1:6">
      <c r="A224" s="103" t="str">
        <f>IFERROR(IF(C224="","",-Reisekosten!V218),"")</f>
        <v/>
      </c>
      <c r="B224" s="31" t="str">
        <f t="shared" si="6"/>
        <v/>
      </c>
      <c r="C224" s="32" t="str">
        <f>IF(Reisekosten!H218="","",TEXT(Reisekosten!H218,"MM")&amp;"-"&amp;TEXT(Reisekosten!H218,"tt"))</f>
        <v/>
      </c>
      <c r="D224" s="33" t="str">
        <f>IF(Reisekosten!K218="","",Reisekosten!K218)</f>
        <v/>
      </c>
      <c r="E224" s="31" t="str">
        <f t="shared" si="7"/>
        <v/>
      </c>
      <c r="F224" s="23" t="str">
        <f>IF(D224="","",IF(Reisekosten!$K218&lt;&gt;Reisekosten!$H218,"Km-Geld: "&amp;Reisekosten!D218&amp;" "&amp;TEXT(Reisekosten!$H218,"t. MMM ")&amp;"bis "&amp;TEXT(Reisekosten!$K218,"t. MMM "),"Km-Geld: "&amp;Reisekosten!D218&amp;" am "&amp;TEXT(Reisekosten!$H218,"t. MMM ")))</f>
        <v/>
      </c>
    </row>
    <row r="225" spans="1:6">
      <c r="A225" s="103" t="str">
        <f>IFERROR(IF(C225="","",-Reisekosten!V219),"")</f>
        <v/>
      </c>
      <c r="B225" s="31" t="str">
        <f t="shared" si="6"/>
        <v/>
      </c>
      <c r="C225" s="32" t="str">
        <f>IF(Reisekosten!H219="","",TEXT(Reisekosten!H219,"MM")&amp;"-"&amp;TEXT(Reisekosten!H219,"tt"))</f>
        <v/>
      </c>
      <c r="D225" s="33" t="str">
        <f>IF(Reisekosten!K219="","",Reisekosten!K219)</f>
        <v/>
      </c>
      <c r="E225" s="31" t="str">
        <f t="shared" si="7"/>
        <v/>
      </c>
      <c r="F225" s="23" t="str">
        <f>IF(D225="","",IF(Reisekosten!$K219&lt;&gt;Reisekosten!$H219,"Km-Geld: "&amp;Reisekosten!D219&amp;" "&amp;TEXT(Reisekosten!$H219,"t. MMM ")&amp;"bis "&amp;TEXT(Reisekosten!$K219,"t. MMM "),"Km-Geld: "&amp;Reisekosten!D219&amp;" am "&amp;TEXT(Reisekosten!$H219,"t. MMM ")))</f>
        <v/>
      </c>
    </row>
    <row r="226" spans="1:6">
      <c r="A226" s="103" t="str">
        <f>IFERROR(IF(C226="","",-Reisekosten!V220),"")</f>
        <v/>
      </c>
      <c r="B226" s="31" t="str">
        <f t="shared" si="6"/>
        <v/>
      </c>
      <c r="C226" s="32" t="str">
        <f>IF(Reisekosten!H220="","",TEXT(Reisekosten!H220,"MM")&amp;"-"&amp;TEXT(Reisekosten!H220,"tt"))</f>
        <v/>
      </c>
      <c r="D226" s="33" t="str">
        <f>IF(Reisekosten!K220="","",Reisekosten!K220)</f>
        <v/>
      </c>
      <c r="E226" s="31" t="str">
        <f t="shared" si="7"/>
        <v/>
      </c>
      <c r="F226" s="23" t="str">
        <f>IF(D226="","",IF(Reisekosten!$K220&lt;&gt;Reisekosten!$H220,"Km-Geld: "&amp;Reisekosten!D220&amp;" "&amp;TEXT(Reisekosten!$H220,"t. MMM ")&amp;"bis "&amp;TEXT(Reisekosten!$K220,"t. MMM "),"Km-Geld: "&amp;Reisekosten!D220&amp;" am "&amp;TEXT(Reisekosten!$H220,"t. MMM ")))</f>
        <v/>
      </c>
    </row>
    <row r="227" spans="1:6">
      <c r="A227" s="103" t="str">
        <f>IFERROR(IF(C227="","",-Reisekosten!V221),"")</f>
        <v/>
      </c>
      <c r="B227" s="31" t="str">
        <f t="shared" si="6"/>
        <v/>
      </c>
      <c r="C227" s="32" t="str">
        <f>IF(Reisekosten!H221="","",TEXT(Reisekosten!H221,"MM")&amp;"-"&amp;TEXT(Reisekosten!H221,"tt"))</f>
        <v/>
      </c>
      <c r="D227" s="33" t="str">
        <f>IF(Reisekosten!K221="","",Reisekosten!K221)</f>
        <v/>
      </c>
      <c r="E227" s="31" t="str">
        <f t="shared" si="7"/>
        <v/>
      </c>
      <c r="F227" s="23" t="str">
        <f>IF(D227="","",IF(Reisekosten!$K221&lt;&gt;Reisekosten!$H221,"Km-Geld: "&amp;Reisekosten!D221&amp;" "&amp;TEXT(Reisekosten!$H221,"t. MMM ")&amp;"bis "&amp;TEXT(Reisekosten!$K221,"t. MMM "),"Km-Geld: "&amp;Reisekosten!D221&amp;" am "&amp;TEXT(Reisekosten!$H221,"t. MMM ")))</f>
        <v/>
      </c>
    </row>
    <row r="228" spans="1:6">
      <c r="A228" s="103" t="str">
        <f>IFERROR(IF(C228="","",-Reisekosten!V222),"")</f>
        <v/>
      </c>
      <c r="B228" s="31" t="str">
        <f t="shared" si="6"/>
        <v/>
      </c>
      <c r="C228" s="32" t="str">
        <f>IF(Reisekosten!H222="","",TEXT(Reisekosten!H222,"MM")&amp;"-"&amp;TEXT(Reisekosten!H222,"tt"))</f>
        <v/>
      </c>
      <c r="D228" s="33" t="str">
        <f>IF(Reisekosten!K222="","",Reisekosten!K222)</f>
        <v/>
      </c>
      <c r="E228" s="31" t="str">
        <f t="shared" si="7"/>
        <v/>
      </c>
      <c r="F228" s="23" t="str">
        <f>IF(D228="","",IF(Reisekosten!$K222&lt;&gt;Reisekosten!$H222,"Km-Geld: "&amp;Reisekosten!D222&amp;" "&amp;TEXT(Reisekosten!$H222,"t. MMM ")&amp;"bis "&amp;TEXT(Reisekosten!$K222,"t. MMM "),"Km-Geld: "&amp;Reisekosten!D222&amp;" am "&amp;TEXT(Reisekosten!$H222,"t. MMM ")))</f>
        <v/>
      </c>
    </row>
    <row r="229" spans="1:6">
      <c r="A229" s="103" t="str">
        <f>IFERROR(IF(C229="","",-Reisekosten!V223),"")</f>
        <v/>
      </c>
      <c r="B229" s="31" t="str">
        <f t="shared" si="6"/>
        <v/>
      </c>
      <c r="C229" s="32" t="str">
        <f>IF(Reisekosten!H223="","",TEXT(Reisekosten!H223,"MM")&amp;"-"&amp;TEXT(Reisekosten!H223,"tt"))</f>
        <v/>
      </c>
      <c r="D229" s="33" t="str">
        <f>IF(Reisekosten!K223="","",Reisekosten!K223)</f>
        <v/>
      </c>
      <c r="E229" s="31" t="str">
        <f t="shared" si="7"/>
        <v/>
      </c>
      <c r="F229" s="23" t="str">
        <f>IF(D229="","",IF(Reisekosten!$K223&lt;&gt;Reisekosten!$H223,"Km-Geld: "&amp;Reisekosten!D223&amp;" "&amp;TEXT(Reisekosten!$H223,"t. MMM ")&amp;"bis "&amp;TEXT(Reisekosten!$K223,"t. MMM "),"Km-Geld: "&amp;Reisekosten!D223&amp;" am "&amp;TEXT(Reisekosten!$H223,"t. MMM ")))</f>
        <v/>
      </c>
    </row>
    <row r="230" spans="1:6">
      <c r="A230" s="103" t="str">
        <f>IFERROR(IF(C230="","",-Reisekosten!V224),"")</f>
        <v/>
      </c>
      <c r="B230" s="31" t="str">
        <f t="shared" si="6"/>
        <v/>
      </c>
      <c r="C230" s="32" t="str">
        <f>IF(Reisekosten!H224="","",TEXT(Reisekosten!H224,"MM")&amp;"-"&amp;TEXT(Reisekosten!H224,"tt"))</f>
        <v/>
      </c>
      <c r="D230" s="33" t="str">
        <f>IF(Reisekosten!K224="","",Reisekosten!K224)</f>
        <v/>
      </c>
      <c r="E230" s="31" t="str">
        <f t="shared" si="7"/>
        <v/>
      </c>
      <c r="F230" s="23" t="str">
        <f>IF(D230="","",IF(Reisekosten!$K224&lt;&gt;Reisekosten!$H224,"Km-Geld: "&amp;Reisekosten!D224&amp;" "&amp;TEXT(Reisekosten!$H224,"t. MMM ")&amp;"bis "&amp;TEXT(Reisekosten!$K224,"t. MMM "),"Km-Geld: "&amp;Reisekosten!D224&amp;" am "&amp;TEXT(Reisekosten!$H224,"t. MMM ")))</f>
        <v/>
      </c>
    </row>
    <row r="231" spans="1:6">
      <c r="A231" s="103" t="str">
        <f>IFERROR(IF(C231="","",-Reisekosten!V225),"")</f>
        <v/>
      </c>
      <c r="B231" s="31" t="str">
        <f t="shared" si="6"/>
        <v/>
      </c>
      <c r="C231" s="32" t="str">
        <f>IF(Reisekosten!H225="","",TEXT(Reisekosten!H225,"MM")&amp;"-"&amp;TEXT(Reisekosten!H225,"tt"))</f>
        <v/>
      </c>
      <c r="D231" s="33" t="str">
        <f>IF(Reisekosten!K225="","",Reisekosten!K225)</f>
        <v/>
      </c>
      <c r="E231" s="31" t="str">
        <f t="shared" si="7"/>
        <v/>
      </c>
      <c r="F231" s="23" t="str">
        <f>IF(D231="","",IF(Reisekosten!$K225&lt;&gt;Reisekosten!$H225,"Km-Geld: "&amp;Reisekosten!D225&amp;" "&amp;TEXT(Reisekosten!$H225,"t. MMM ")&amp;"bis "&amp;TEXT(Reisekosten!$K225,"t. MMM "),"Km-Geld: "&amp;Reisekosten!D225&amp;" am "&amp;TEXT(Reisekosten!$H225,"t. MMM ")))</f>
        <v/>
      </c>
    </row>
    <row r="232" spans="1:6">
      <c r="A232" s="103" t="str">
        <f>IFERROR(IF(C232="","",-Reisekosten!V226),"")</f>
        <v/>
      </c>
      <c r="B232" s="31" t="str">
        <f t="shared" si="6"/>
        <v/>
      </c>
      <c r="C232" s="32" t="str">
        <f>IF(Reisekosten!H226="","",TEXT(Reisekosten!H226,"MM")&amp;"-"&amp;TEXT(Reisekosten!H226,"tt"))</f>
        <v/>
      </c>
      <c r="D232" s="33" t="str">
        <f>IF(Reisekosten!K226="","",Reisekosten!K226)</f>
        <v/>
      </c>
      <c r="E232" s="31" t="str">
        <f t="shared" si="7"/>
        <v/>
      </c>
      <c r="F232" s="23" t="str">
        <f>IF(D232="","",IF(Reisekosten!$K226&lt;&gt;Reisekosten!$H226,"Km-Geld: "&amp;Reisekosten!D226&amp;" "&amp;TEXT(Reisekosten!$H226,"t. MMM ")&amp;"bis "&amp;TEXT(Reisekosten!$K226,"t. MMM "),"Km-Geld: "&amp;Reisekosten!D226&amp;" am "&amp;TEXT(Reisekosten!$H226,"t. MMM ")))</f>
        <v/>
      </c>
    </row>
    <row r="233" spans="1:6">
      <c r="A233" s="103" t="str">
        <f>IFERROR(IF(C233="","",-Reisekosten!V227),"")</f>
        <v/>
      </c>
      <c r="B233" s="31" t="str">
        <f t="shared" si="6"/>
        <v/>
      </c>
      <c r="C233" s="32" t="str">
        <f>IF(Reisekosten!H227="","",TEXT(Reisekosten!H227,"MM")&amp;"-"&amp;TEXT(Reisekosten!H227,"tt"))</f>
        <v/>
      </c>
      <c r="D233" s="33" t="str">
        <f>IF(Reisekosten!K227="","",Reisekosten!K227)</f>
        <v/>
      </c>
      <c r="E233" s="31" t="str">
        <f t="shared" si="7"/>
        <v/>
      </c>
      <c r="F233" s="23" t="str">
        <f>IF(D233="","",IF(Reisekosten!$K227&lt;&gt;Reisekosten!$H227,"Km-Geld: "&amp;Reisekosten!D227&amp;" "&amp;TEXT(Reisekosten!$H227,"t. MMM ")&amp;"bis "&amp;TEXT(Reisekosten!$K227,"t. MMM "),"Km-Geld: "&amp;Reisekosten!D227&amp;" am "&amp;TEXT(Reisekosten!$H227,"t. MMM ")))</f>
        <v/>
      </c>
    </row>
    <row r="234" spans="1:6">
      <c r="A234" s="103" t="str">
        <f>IFERROR(IF(C234="","",-Reisekosten!V228),"")</f>
        <v/>
      </c>
      <c r="B234" s="31" t="str">
        <f t="shared" si="6"/>
        <v/>
      </c>
      <c r="C234" s="32" t="str">
        <f>IF(Reisekosten!H228="","",TEXT(Reisekosten!H228,"MM")&amp;"-"&amp;TEXT(Reisekosten!H228,"tt"))</f>
        <v/>
      </c>
      <c r="D234" s="33" t="str">
        <f>IF(Reisekosten!K228="","",Reisekosten!K228)</f>
        <v/>
      </c>
      <c r="E234" s="31" t="str">
        <f t="shared" si="7"/>
        <v/>
      </c>
      <c r="F234" s="23" t="str">
        <f>IF(D234="","",IF(Reisekosten!$K228&lt;&gt;Reisekosten!$H228,"Km-Geld: "&amp;Reisekosten!D228&amp;" "&amp;TEXT(Reisekosten!$H228,"t. MMM ")&amp;"bis "&amp;TEXT(Reisekosten!$K228,"t. MMM "),"Km-Geld: "&amp;Reisekosten!D228&amp;" am "&amp;TEXT(Reisekosten!$H228,"t. MMM ")))</f>
        <v/>
      </c>
    </row>
    <row r="235" spans="1:6">
      <c r="A235" s="103" t="str">
        <f>IFERROR(IF(C235="","",-Reisekosten!V229),"")</f>
        <v/>
      </c>
      <c r="B235" s="31" t="str">
        <f t="shared" si="6"/>
        <v/>
      </c>
      <c r="C235" s="32" t="str">
        <f>IF(Reisekosten!H229="","",TEXT(Reisekosten!H229,"MM")&amp;"-"&amp;TEXT(Reisekosten!H229,"tt"))</f>
        <v/>
      </c>
      <c r="D235" s="33" t="str">
        <f>IF(Reisekosten!K229="","",Reisekosten!K229)</f>
        <v/>
      </c>
      <c r="E235" s="31" t="str">
        <f t="shared" si="7"/>
        <v/>
      </c>
      <c r="F235" s="23" t="str">
        <f>IF(D235="","",IF(Reisekosten!$K229&lt;&gt;Reisekosten!$H229,"Km-Geld: "&amp;Reisekosten!D229&amp;" "&amp;TEXT(Reisekosten!$H229,"t. MMM ")&amp;"bis "&amp;TEXT(Reisekosten!$K229,"t. MMM "),"Km-Geld: "&amp;Reisekosten!D229&amp;" am "&amp;TEXT(Reisekosten!$H229,"t. MMM ")))</f>
        <v/>
      </c>
    </row>
    <row r="236" spans="1:6">
      <c r="A236" s="103" t="str">
        <f>IFERROR(IF(C236="","",-Reisekosten!V230),"")</f>
        <v/>
      </c>
      <c r="B236" s="31" t="str">
        <f t="shared" si="6"/>
        <v/>
      </c>
      <c r="C236" s="32" t="str">
        <f>IF(Reisekosten!H230="","",TEXT(Reisekosten!H230,"MM")&amp;"-"&amp;TEXT(Reisekosten!H230,"tt"))</f>
        <v/>
      </c>
      <c r="D236" s="33" t="str">
        <f>IF(Reisekosten!K230="","",Reisekosten!K230)</f>
        <v/>
      </c>
      <c r="E236" s="31" t="str">
        <f t="shared" si="7"/>
        <v/>
      </c>
      <c r="F236" s="23" t="str">
        <f>IF(D236="","",IF(Reisekosten!$K230&lt;&gt;Reisekosten!$H230,"Km-Geld: "&amp;Reisekosten!D230&amp;" "&amp;TEXT(Reisekosten!$H230,"t. MMM ")&amp;"bis "&amp;TEXT(Reisekosten!$K230,"t. MMM "),"Km-Geld: "&amp;Reisekosten!D230&amp;" am "&amp;TEXT(Reisekosten!$H230,"t. MMM ")))</f>
        <v/>
      </c>
    </row>
    <row r="237" spans="1:6">
      <c r="A237" s="103" t="str">
        <f>IFERROR(IF(C237="","",-Reisekosten!V231),"")</f>
        <v/>
      </c>
      <c r="B237" s="31" t="str">
        <f t="shared" si="6"/>
        <v/>
      </c>
      <c r="C237" s="32" t="str">
        <f>IF(Reisekosten!H231="","",TEXT(Reisekosten!H231,"MM")&amp;"-"&amp;TEXT(Reisekosten!H231,"tt"))</f>
        <v/>
      </c>
      <c r="D237" s="33" t="str">
        <f>IF(Reisekosten!K231="","",Reisekosten!K231)</f>
        <v/>
      </c>
      <c r="E237" s="31" t="str">
        <f t="shared" si="7"/>
        <v/>
      </c>
      <c r="F237" s="23" t="str">
        <f>IF(D237="","",IF(Reisekosten!$K231&lt;&gt;Reisekosten!$H231,"Km-Geld: "&amp;Reisekosten!D231&amp;" "&amp;TEXT(Reisekosten!$H231,"t. MMM ")&amp;"bis "&amp;TEXT(Reisekosten!$K231,"t. MMM "),"Km-Geld: "&amp;Reisekosten!D231&amp;" am "&amp;TEXT(Reisekosten!$H231,"t. MMM ")))</f>
        <v/>
      </c>
    </row>
    <row r="238" spans="1:6">
      <c r="A238" s="103" t="str">
        <f>IFERROR(IF(C238="","",-Reisekosten!V232),"")</f>
        <v/>
      </c>
      <c r="B238" s="31" t="str">
        <f t="shared" si="6"/>
        <v/>
      </c>
      <c r="C238" s="32" t="str">
        <f>IF(Reisekosten!H232="","",TEXT(Reisekosten!H232,"MM")&amp;"-"&amp;TEXT(Reisekosten!H232,"tt"))</f>
        <v/>
      </c>
      <c r="D238" s="33" t="str">
        <f>IF(Reisekosten!K232="","",Reisekosten!K232)</f>
        <v/>
      </c>
      <c r="E238" s="31" t="str">
        <f t="shared" si="7"/>
        <v/>
      </c>
      <c r="F238" s="23" t="str">
        <f>IF(D238="","",IF(Reisekosten!$K232&lt;&gt;Reisekosten!$H232,"Km-Geld: "&amp;Reisekosten!D232&amp;" "&amp;TEXT(Reisekosten!$H232,"t. MMM ")&amp;"bis "&amp;TEXT(Reisekosten!$K232,"t. MMM "),"Km-Geld: "&amp;Reisekosten!D232&amp;" am "&amp;TEXT(Reisekosten!$H232,"t. MMM ")))</f>
        <v/>
      </c>
    </row>
    <row r="239" spans="1:6">
      <c r="A239" s="103" t="str">
        <f>IFERROR(IF(C239="","",-Reisekosten!V233),"")</f>
        <v/>
      </c>
      <c r="B239" s="31" t="str">
        <f t="shared" si="6"/>
        <v/>
      </c>
      <c r="C239" s="32" t="str">
        <f>IF(Reisekosten!H233="","",TEXT(Reisekosten!H233,"MM")&amp;"-"&amp;TEXT(Reisekosten!H233,"tt"))</f>
        <v/>
      </c>
      <c r="D239" s="33" t="str">
        <f>IF(Reisekosten!K233="","",Reisekosten!K233)</f>
        <v/>
      </c>
      <c r="E239" s="31" t="str">
        <f t="shared" si="7"/>
        <v/>
      </c>
      <c r="F239" s="23" t="str">
        <f>IF(D239="","",IF(Reisekosten!$K233&lt;&gt;Reisekosten!$H233,"Km-Geld: "&amp;Reisekosten!D233&amp;" "&amp;TEXT(Reisekosten!$H233,"t. MMM ")&amp;"bis "&amp;TEXT(Reisekosten!$K233,"t. MMM "),"Km-Geld: "&amp;Reisekosten!D233&amp;" am "&amp;TEXT(Reisekosten!$H233,"t. MMM ")))</f>
        <v/>
      </c>
    </row>
    <row r="240" spans="1:6">
      <c r="A240" s="103" t="str">
        <f>IFERROR(IF(C240="","",-Reisekosten!V234),"")</f>
        <v/>
      </c>
      <c r="B240" s="31" t="str">
        <f t="shared" si="6"/>
        <v/>
      </c>
      <c r="C240" s="32" t="str">
        <f>IF(Reisekosten!H234="","",TEXT(Reisekosten!H234,"MM")&amp;"-"&amp;TEXT(Reisekosten!H234,"tt"))</f>
        <v/>
      </c>
      <c r="D240" s="33" t="str">
        <f>IF(Reisekosten!K234="","",Reisekosten!K234)</f>
        <v/>
      </c>
      <c r="E240" s="31" t="str">
        <f t="shared" si="7"/>
        <v/>
      </c>
      <c r="F240" s="23" t="str">
        <f>IF(D240="","",IF(Reisekosten!$K234&lt;&gt;Reisekosten!$H234,"Km-Geld: "&amp;Reisekosten!D234&amp;" "&amp;TEXT(Reisekosten!$H234,"t. MMM ")&amp;"bis "&amp;TEXT(Reisekosten!$K234,"t. MMM "),"Km-Geld: "&amp;Reisekosten!D234&amp;" am "&amp;TEXT(Reisekosten!$H234,"t. MMM ")))</f>
        <v/>
      </c>
    </row>
    <row r="241" spans="1:6">
      <c r="A241" s="103" t="str">
        <f>IFERROR(IF(C241="","",-Reisekosten!V235),"")</f>
        <v/>
      </c>
      <c r="B241" s="31" t="str">
        <f t="shared" si="6"/>
        <v/>
      </c>
      <c r="C241" s="32" t="str">
        <f>IF(Reisekosten!H235="","",TEXT(Reisekosten!H235,"MM")&amp;"-"&amp;TEXT(Reisekosten!H235,"tt"))</f>
        <v/>
      </c>
      <c r="D241" s="33" t="str">
        <f>IF(Reisekosten!K235="","",Reisekosten!K235)</f>
        <v/>
      </c>
      <c r="E241" s="31" t="str">
        <f t="shared" si="7"/>
        <v/>
      </c>
      <c r="F241" s="23" t="str">
        <f>IF(D241="","",IF(Reisekosten!$K235&lt;&gt;Reisekosten!$H235,"Km-Geld: "&amp;Reisekosten!D235&amp;" "&amp;TEXT(Reisekosten!$H235,"t. MMM ")&amp;"bis "&amp;TEXT(Reisekosten!$K235,"t. MMM "),"Km-Geld: "&amp;Reisekosten!D235&amp;" am "&amp;TEXT(Reisekosten!$H235,"t. MMM ")))</f>
        <v/>
      </c>
    </row>
    <row r="242" spans="1:6">
      <c r="A242" s="103" t="str">
        <f>IFERROR(IF(C242="","",-Reisekosten!V236),"")</f>
        <v/>
      </c>
      <c r="B242" s="31" t="str">
        <f t="shared" si="6"/>
        <v/>
      </c>
      <c r="C242" s="32" t="str">
        <f>IF(Reisekosten!H236="","",TEXT(Reisekosten!H236,"MM")&amp;"-"&amp;TEXT(Reisekosten!H236,"tt"))</f>
        <v/>
      </c>
      <c r="D242" s="33" t="str">
        <f>IF(Reisekosten!K236="","",Reisekosten!K236)</f>
        <v/>
      </c>
      <c r="E242" s="31" t="str">
        <f t="shared" si="7"/>
        <v/>
      </c>
      <c r="F242" s="23" t="str">
        <f>IF(D242="","",IF(Reisekosten!$K236&lt;&gt;Reisekosten!$H236,"Km-Geld: "&amp;Reisekosten!D236&amp;" "&amp;TEXT(Reisekosten!$H236,"t. MMM ")&amp;"bis "&amp;TEXT(Reisekosten!$K236,"t. MMM "),"Km-Geld: "&amp;Reisekosten!D236&amp;" am "&amp;TEXT(Reisekosten!$H236,"t. MMM ")))</f>
        <v/>
      </c>
    </row>
    <row r="243" spans="1:6">
      <c r="A243" s="103" t="str">
        <f>IFERROR(IF(C243="","",-Reisekosten!V237),"")</f>
        <v/>
      </c>
      <c r="B243" s="31" t="str">
        <f t="shared" si="6"/>
        <v/>
      </c>
      <c r="C243" s="32" t="str">
        <f>IF(Reisekosten!H237="","",TEXT(Reisekosten!H237,"MM")&amp;"-"&amp;TEXT(Reisekosten!H237,"tt"))</f>
        <v/>
      </c>
      <c r="D243" s="33" t="str">
        <f>IF(Reisekosten!K237="","",Reisekosten!K237)</f>
        <v/>
      </c>
      <c r="E243" s="31" t="str">
        <f t="shared" si="7"/>
        <v/>
      </c>
      <c r="F243" s="23" t="str">
        <f>IF(D243="","",IF(Reisekosten!$K237&lt;&gt;Reisekosten!$H237,"Km-Geld: "&amp;Reisekosten!D237&amp;" "&amp;TEXT(Reisekosten!$H237,"t. MMM ")&amp;"bis "&amp;TEXT(Reisekosten!$K237,"t. MMM "),"Km-Geld: "&amp;Reisekosten!D237&amp;" am "&amp;TEXT(Reisekosten!$H237,"t. MMM ")))</f>
        <v/>
      </c>
    </row>
    <row r="244" spans="1:6">
      <c r="A244" s="103" t="str">
        <f>IFERROR(IF(C244="","",-Reisekosten!V238),"")</f>
        <v/>
      </c>
      <c r="B244" s="31" t="str">
        <f t="shared" si="6"/>
        <v/>
      </c>
      <c r="C244" s="32" t="str">
        <f>IF(Reisekosten!H238="","",TEXT(Reisekosten!H238,"MM")&amp;"-"&amp;TEXT(Reisekosten!H238,"tt"))</f>
        <v/>
      </c>
      <c r="D244" s="33" t="str">
        <f>IF(Reisekosten!K238="","",Reisekosten!K238)</f>
        <v/>
      </c>
      <c r="E244" s="31" t="str">
        <f t="shared" si="7"/>
        <v/>
      </c>
      <c r="F244" s="23" t="str">
        <f>IF(D244="","",IF(Reisekosten!$K238&lt;&gt;Reisekosten!$H238,"Km-Geld: "&amp;Reisekosten!D238&amp;" "&amp;TEXT(Reisekosten!$H238,"t. MMM ")&amp;"bis "&amp;TEXT(Reisekosten!$K238,"t. MMM "),"Km-Geld: "&amp;Reisekosten!D238&amp;" am "&amp;TEXT(Reisekosten!$H238,"t. MMM ")))</f>
        <v/>
      </c>
    </row>
    <row r="245" spans="1:6">
      <c r="A245" s="103" t="str">
        <f>IFERROR(IF(C245="","",-Reisekosten!V239),"")</f>
        <v/>
      </c>
      <c r="B245" s="31" t="str">
        <f t="shared" si="6"/>
        <v/>
      </c>
      <c r="C245" s="32" t="str">
        <f>IF(Reisekosten!H239="","",TEXT(Reisekosten!H239,"MM")&amp;"-"&amp;TEXT(Reisekosten!H239,"tt"))</f>
        <v/>
      </c>
      <c r="D245" s="33" t="str">
        <f>IF(Reisekosten!K239="","",Reisekosten!K239)</f>
        <v/>
      </c>
      <c r="E245" s="31" t="str">
        <f t="shared" si="7"/>
        <v/>
      </c>
      <c r="F245" s="23" t="str">
        <f>IF(D245="","",IF(Reisekosten!$K239&lt;&gt;Reisekosten!$H239,"Km-Geld: "&amp;Reisekosten!D239&amp;" "&amp;TEXT(Reisekosten!$H239,"t. MMM ")&amp;"bis "&amp;TEXT(Reisekosten!$K239,"t. MMM "),"Km-Geld: "&amp;Reisekosten!D239&amp;" am "&amp;TEXT(Reisekosten!$H239,"t. MMM ")))</f>
        <v/>
      </c>
    </row>
    <row r="246" spans="1:6">
      <c r="A246" s="103" t="str">
        <f>IFERROR(IF(C246="","",-Reisekosten!V240),"")</f>
        <v/>
      </c>
      <c r="B246" s="31" t="str">
        <f t="shared" si="6"/>
        <v/>
      </c>
      <c r="C246" s="32" t="str">
        <f>IF(Reisekosten!H240="","",TEXT(Reisekosten!H240,"MM")&amp;"-"&amp;TEXT(Reisekosten!H240,"tt"))</f>
        <v/>
      </c>
      <c r="D246" s="33" t="str">
        <f>IF(Reisekosten!K240="","",Reisekosten!K240)</f>
        <v/>
      </c>
      <c r="E246" s="31" t="str">
        <f t="shared" si="7"/>
        <v/>
      </c>
      <c r="F246" s="23" t="str">
        <f>IF(D246="","",IF(Reisekosten!$K240&lt;&gt;Reisekosten!$H240,"Km-Geld: "&amp;Reisekosten!D240&amp;" "&amp;TEXT(Reisekosten!$H240,"t. MMM ")&amp;"bis "&amp;TEXT(Reisekosten!$K240,"t. MMM "),"Km-Geld: "&amp;Reisekosten!D240&amp;" am "&amp;TEXT(Reisekosten!$H240,"t. MMM ")))</f>
        <v/>
      </c>
    </row>
    <row r="247" spans="1:6">
      <c r="A247" s="103" t="str">
        <f>IFERROR(IF(C247="","",-Reisekosten!V241),"")</f>
        <v/>
      </c>
      <c r="B247" s="31" t="str">
        <f t="shared" si="6"/>
        <v/>
      </c>
      <c r="C247" s="32" t="str">
        <f>IF(Reisekosten!H241="","",TEXT(Reisekosten!H241,"MM")&amp;"-"&amp;TEXT(Reisekosten!H241,"tt"))</f>
        <v/>
      </c>
      <c r="D247" s="33" t="str">
        <f>IF(Reisekosten!K241="","",Reisekosten!K241)</f>
        <v/>
      </c>
      <c r="E247" s="31" t="str">
        <f t="shared" si="7"/>
        <v/>
      </c>
      <c r="F247" s="23" t="str">
        <f>IF(D247="","",IF(Reisekosten!$K241&lt;&gt;Reisekosten!$H241,"Km-Geld: "&amp;Reisekosten!D241&amp;" "&amp;TEXT(Reisekosten!$H241,"t. MMM ")&amp;"bis "&amp;TEXT(Reisekosten!$K241,"t. MMM "),"Km-Geld: "&amp;Reisekosten!D241&amp;" am "&amp;TEXT(Reisekosten!$H241,"t. MMM ")))</f>
        <v/>
      </c>
    </row>
    <row r="248" spans="1:6">
      <c r="A248" s="103" t="str">
        <f>IFERROR(IF(C248="","",-Reisekosten!V242),"")</f>
        <v/>
      </c>
      <c r="B248" s="31" t="str">
        <f t="shared" si="6"/>
        <v/>
      </c>
      <c r="C248" s="32" t="str">
        <f>IF(Reisekosten!H242="","",TEXT(Reisekosten!H242,"MM")&amp;"-"&amp;TEXT(Reisekosten!H242,"tt"))</f>
        <v/>
      </c>
      <c r="D248" s="33" t="str">
        <f>IF(Reisekosten!K242="","",Reisekosten!K242)</f>
        <v/>
      </c>
      <c r="E248" s="31" t="str">
        <f t="shared" si="7"/>
        <v/>
      </c>
      <c r="F248" s="23" t="str">
        <f>IF(D248="","",IF(Reisekosten!$K242&lt;&gt;Reisekosten!$H242,"Km-Geld: "&amp;Reisekosten!D242&amp;" "&amp;TEXT(Reisekosten!$H242,"t. MMM ")&amp;"bis "&amp;TEXT(Reisekosten!$K242,"t. MMM "),"Km-Geld: "&amp;Reisekosten!D242&amp;" am "&amp;TEXT(Reisekosten!$H242,"t. MMM ")))</f>
        <v/>
      </c>
    </row>
    <row r="249" spans="1:6">
      <c r="A249" s="103" t="str">
        <f>IFERROR(IF(C249="","",-Reisekosten!V243),"")</f>
        <v/>
      </c>
      <c r="B249" s="31" t="str">
        <f t="shared" si="6"/>
        <v/>
      </c>
      <c r="C249" s="32" t="str">
        <f>IF(Reisekosten!H243="","",TEXT(Reisekosten!H243,"MM")&amp;"-"&amp;TEXT(Reisekosten!H243,"tt"))</f>
        <v/>
      </c>
      <c r="D249" s="33" t="str">
        <f>IF(Reisekosten!K243="","",Reisekosten!K243)</f>
        <v/>
      </c>
      <c r="E249" s="31" t="str">
        <f t="shared" si="7"/>
        <v/>
      </c>
      <c r="F249" s="23" t="str">
        <f>IF(D249="","",IF(Reisekosten!$K243&lt;&gt;Reisekosten!$H243,"Km-Geld: "&amp;Reisekosten!D243&amp;" "&amp;TEXT(Reisekosten!$H243,"t. MMM ")&amp;"bis "&amp;TEXT(Reisekosten!$K243,"t. MMM "),"Km-Geld: "&amp;Reisekosten!D243&amp;" am "&amp;TEXT(Reisekosten!$H243,"t. MMM ")))</f>
        <v/>
      </c>
    </row>
    <row r="250" spans="1:6">
      <c r="A250" s="103" t="str">
        <f>IFERROR(IF(C250="","",-Reisekosten!V244),"")</f>
        <v/>
      </c>
      <c r="B250" s="31" t="str">
        <f t="shared" si="6"/>
        <v/>
      </c>
      <c r="C250" s="32" t="str">
        <f>IF(Reisekosten!H244="","",TEXT(Reisekosten!H244,"MM")&amp;"-"&amp;TEXT(Reisekosten!H244,"tt"))</f>
        <v/>
      </c>
      <c r="D250" s="33" t="str">
        <f>IF(Reisekosten!K244="","",Reisekosten!K244)</f>
        <v/>
      </c>
      <c r="E250" s="31" t="str">
        <f t="shared" si="7"/>
        <v/>
      </c>
      <c r="F250" s="23" t="str">
        <f>IF(D250="","",IF(Reisekosten!$K244&lt;&gt;Reisekosten!$H244,"Km-Geld: "&amp;Reisekosten!D244&amp;" "&amp;TEXT(Reisekosten!$H244,"t. MMM ")&amp;"bis "&amp;TEXT(Reisekosten!$K244,"t. MMM "),"Km-Geld: "&amp;Reisekosten!D244&amp;" am "&amp;TEXT(Reisekosten!$H244,"t. MMM ")))</f>
        <v/>
      </c>
    </row>
    <row r="251" spans="1:6">
      <c r="A251" s="103" t="str">
        <f>IFERROR(IF(C251="","",-Reisekosten!V245),"")</f>
        <v/>
      </c>
      <c r="B251" s="31" t="str">
        <f t="shared" si="6"/>
        <v/>
      </c>
      <c r="C251" s="32" t="str">
        <f>IF(Reisekosten!H245="","",TEXT(Reisekosten!H245,"MM")&amp;"-"&amp;TEXT(Reisekosten!H245,"tt"))</f>
        <v/>
      </c>
      <c r="D251" s="33" t="str">
        <f>IF(Reisekosten!K245="","",Reisekosten!K245)</f>
        <v/>
      </c>
      <c r="E251" s="31" t="str">
        <f t="shared" si="7"/>
        <v/>
      </c>
      <c r="F251" s="23" t="str">
        <f>IF(D251="","",IF(Reisekosten!$K245&lt;&gt;Reisekosten!$H245,"Km-Geld: "&amp;Reisekosten!D245&amp;" "&amp;TEXT(Reisekosten!$H245,"t. MMM ")&amp;"bis "&amp;TEXT(Reisekosten!$K245,"t. MMM "),"Km-Geld: "&amp;Reisekosten!D245&amp;" am "&amp;TEXT(Reisekosten!$H245,"t. MMM ")))</f>
        <v/>
      </c>
    </row>
    <row r="252" spans="1:6">
      <c r="A252" s="103" t="str">
        <f>IFERROR(IF(C252="","",-Reisekosten!V246),"")</f>
        <v/>
      </c>
      <c r="B252" s="31" t="str">
        <f t="shared" si="6"/>
        <v/>
      </c>
      <c r="C252" s="32" t="str">
        <f>IF(Reisekosten!H246="","",TEXT(Reisekosten!H246,"MM")&amp;"-"&amp;TEXT(Reisekosten!H246,"tt"))</f>
        <v/>
      </c>
      <c r="D252" s="33" t="str">
        <f>IF(Reisekosten!K246="","",Reisekosten!K246)</f>
        <v/>
      </c>
      <c r="E252" s="31" t="str">
        <f t="shared" si="7"/>
        <v/>
      </c>
      <c r="F252" s="23" t="str">
        <f>IF(D252="","",IF(Reisekosten!$K246&lt;&gt;Reisekosten!$H246,"Km-Geld: "&amp;Reisekosten!D246&amp;" "&amp;TEXT(Reisekosten!$H246,"t. MMM ")&amp;"bis "&amp;TEXT(Reisekosten!$K246,"t. MMM "),"Km-Geld: "&amp;Reisekosten!D246&amp;" am "&amp;TEXT(Reisekosten!$H246,"t. MMM ")))</f>
        <v/>
      </c>
    </row>
    <row r="253" spans="1:6">
      <c r="A253" s="103" t="str">
        <f>IFERROR(IF(C253="","",-Reisekosten!V247),"")</f>
        <v/>
      </c>
      <c r="B253" s="31" t="str">
        <f t="shared" si="6"/>
        <v/>
      </c>
      <c r="C253" s="32" t="str">
        <f>IF(Reisekosten!H247="","",TEXT(Reisekosten!H247,"MM")&amp;"-"&amp;TEXT(Reisekosten!H247,"tt"))</f>
        <v/>
      </c>
      <c r="D253" s="33" t="str">
        <f>IF(Reisekosten!K247="","",Reisekosten!K247)</f>
        <v/>
      </c>
      <c r="E253" s="31" t="str">
        <f t="shared" si="7"/>
        <v/>
      </c>
      <c r="F253" s="23" t="str">
        <f>IF(D253="","",IF(Reisekosten!$K247&lt;&gt;Reisekosten!$H247,"Km-Geld: "&amp;Reisekosten!D247&amp;" "&amp;TEXT(Reisekosten!$H247,"t. MMM ")&amp;"bis "&amp;TEXT(Reisekosten!$K247,"t. MMM "),"Km-Geld: "&amp;Reisekosten!D247&amp;" am "&amp;TEXT(Reisekosten!$H247,"t. MMM ")))</f>
        <v/>
      </c>
    </row>
    <row r="254" spans="1:6">
      <c r="A254" s="103" t="str">
        <f>IFERROR(IF(C254="","",-Reisekosten!V248),"")</f>
        <v/>
      </c>
      <c r="B254" s="31" t="str">
        <f t="shared" si="6"/>
        <v/>
      </c>
      <c r="C254" s="32" t="str">
        <f>IF(Reisekosten!H248="","",TEXT(Reisekosten!H248,"MM")&amp;"-"&amp;TEXT(Reisekosten!H248,"tt"))</f>
        <v/>
      </c>
      <c r="D254" s="33" t="str">
        <f>IF(Reisekosten!K248="","",Reisekosten!K248)</f>
        <v/>
      </c>
      <c r="E254" s="31" t="str">
        <f t="shared" si="7"/>
        <v/>
      </c>
      <c r="F254" s="23" t="str">
        <f>IF(D254="","",IF(Reisekosten!$K248&lt;&gt;Reisekosten!$H248,"Km-Geld: "&amp;Reisekosten!D248&amp;" "&amp;TEXT(Reisekosten!$H248,"t. MMM ")&amp;"bis "&amp;TEXT(Reisekosten!$K248,"t. MMM "),"Km-Geld: "&amp;Reisekosten!D248&amp;" am "&amp;TEXT(Reisekosten!$H248,"t. MMM ")))</f>
        <v/>
      </c>
    </row>
    <row r="255" spans="1:6">
      <c r="A255" s="103" t="str">
        <f>IFERROR(IF(C255="","",-Reisekosten!V249),"")</f>
        <v/>
      </c>
      <c r="B255" s="31" t="str">
        <f t="shared" si="6"/>
        <v/>
      </c>
      <c r="C255" s="32" t="str">
        <f>IF(Reisekosten!H249="","",TEXT(Reisekosten!H249,"MM")&amp;"-"&amp;TEXT(Reisekosten!H249,"tt"))</f>
        <v/>
      </c>
      <c r="D255" s="33" t="str">
        <f>IF(Reisekosten!K249="","",Reisekosten!K249)</f>
        <v/>
      </c>
      <c r="E255" s="31" t="str">
        <f t="shared" si="7"/>
        <v/>
      </c>
      <c r="F255" s="23" t="str">
        <f>IF(D255="","",IF(Reisekosten!$K249&lt;&gt;Reisekosten!$H249,"Km-Geld: "&amp;Reisekosten!D249&amp;" "&amp;TEXT(Reisekosten!$H249,"t. MMM ")&amp;"bis "&amp;TEXT(Reisekosten!$K249,"t. MMM "),"Km-Geld: "&amp;Reisekosten!D249&amp;" am "&amp;TEXT(Reisekosten!$H249,"t. MMM ")))</f>
        <v/>
      </c>
    </row>
    <row r="256" spans="1:6">
      <c r="A256" s="103" t="str">
        <f>IFERROR(IF(C256="","",-Reisekosten!V250),"")</f>
        <v/>
      </c>
      <c r="B256" s="31" t="str">
        <f t="shared" si="6"/>
        <v/>
      </c>
      <c r="C256" s="32" t="str">
        <f>IF(Reisekosten!H250="","",TEXT(Reisekosten!H250,"MM")&amp;"-"&amp;TEXT(Reisekosten!H250,"tt"))</f>
        <v/>
      </c>
      <c r="D256" s="33" t="str">
        <f>IF(Reisekosten!K250="","",Reisekosten!K250)</f>
        <v/>
      </c>
      <c r="E256" s="31" t="str">
        <f t="shared" si="7"/>
        <v/>
      </c>
      <c r="F256" s="23" t="str">
        <f>IF(D256="","",IF(Reisekosten!$K250&lt;&gt;Reisekosten!$H250,"Km-Geld: "&amp;Reisekosten!D250&amp;" "&amp;TEXT(Reisekosten!$H250,"t. MMM ")&amp;"bis "&amp;TEXT(Reisekosten!$K250,"t. MMM "),"Km-Geld: "&amp;Reisekosten!D250&amp;" am "&amp;TEXT(Reisekosten!$H250,"t. MMM ")))</f>
        <v/>
      </c>
    </row>
    <row r="257" spans="1:6">
      <c r="A257" s="103" t="str">
        <f>IFERROR(IF(C257="","",-Reisekosten!V251),"")</f>
        <v/>
      </c>
      <c r="B257" s="31" t="str">
        <f t="shared" si="6"/>
        <v/>
      </c>
      <c r="C257" s="32" t="str">
        <f>IF(Reisekosten!H251="","",TEXT(Reisekosten!H251,"MM")&amp;"-"&amp;TEXT(Reisekosten!H251,"tt"))</f>
        <v/>
      </c>
      <c r="D257" s="33" t="str">
        <f>IF(Reisekosten!K251="","",Reisekosten!K251)</f>
        <v/>
      </c>
      <c r="E257" s="31" t="str">
        <f t="shared" si="7"/>
        <v/>
      </c>
      <c r="F257" s="23" t="str">
        <f>IF(D257="","",IF(Reisekosten!$K251&lt;&gt;Reisekosten!$H251,"Km-Geld: "&amp;Reisekosten!D251&amp;" "&amp;TEXT(Reisekosten!$H251,"t. MMM ")&amp;"bis "&amp;TEXT(Reisekosten!$K251,"t. MMM "),"Km-Geld: "&amp;Reisekosten!D251&amp;" am "&amp;TEXT(Reisekosten!$H251,"t. MMM ")))</f>
        <v/>
      </c>
    </row>
    <row r="258" spans="1:6">
      <c r="A258" s="103" t="str">
        <f>IFERROR(IF(C258="","",-Reisekosten!V252),"")</f>
        <v/>
      </c>
      <c r="B258" s="31" t="str">
        <f t="shared" si="6"/>
        <v/>
      </c>
      <c r="C258" s="32" t="str">
        <f>IF(Reisekosten!H252="","",TEXT(Reisekosten!H252,"MM")&amp;"-"&amp;TEXT(Reisekosten!H252,"tt"))</f>
        <v/>
      </c>
      <c r="D258" s="33" t="str">
        <f>IF(Reisekosten!K252="","",Reisekosten!K252)</f>
        <v/>
      </c>
      <c r="E258" s="31" t="str">
        <f t="shared" si="7"/>
        <v/>
      </c>
      <c r="F258" s="23" t="str">
        <f>IF(D258="","",IF(Reisekosten!$K252&lt;&gt;Reisekosten!$H252,"Km-Geld: "&amp;Reisekosten!D252&amp;" "&amp;TEXT(Reisekosten!$H252,"t. MMM ")&amp;"bis "&amp;TEXT(Reisekosten!$K252,"t. MMM "),"Km-Geld: "&amp;Reisekosten!D252&amp;" am "&amp;TEXT(Reisekosten!$H252,"t. MMM ")))</f>
        <v/>
      </c>
    </row>
    <row r="259" spans="1:6">
      <c r="A259" s="103" t="str">
        <f>IFERROR(IF(C259="","",-Reisekosten!V253),"")</f>
        <v/>
      </c>
      <c r="B259" s="31" t="str">
        <f t="shared" si="6"/>
        <v/>
      </c>
      <c r="C259" s="32" t="str">
        <f>IF(Reisekosten!H253="","",TEXT(Reisekosten!H253,"MM")&amp;"-"&amp;TEXT(Reisekosten!H253,"tt"))</f>
        <v/>
      </c>
      <c r="D259" s="33" t="str">
        <f>IF(Reisekosten!K253="","",Reisekosten!K253)</f>
        <v/>
      </c>
      <c r="E259" s="31" t="str">
        <f t="shared" si="7"/>
        <v/>
      </c>
      <c r="F259" s="23" t="str">
        <f>IF(D259="","",IF(Reisekosten!$K253&lt;&gt;Reisekosten!$H253,"Km-Geld: "&amp;Reisekosten!D253&amp;" "&amp;TEXT(Reisekosten!$H253,"t. MMM ")&amp;"bis "&amp;TEXT(Reisekosten!$K253,"t. MMM "),"Km-Geld: "&amp;Reisekosten!D253&amp;" am "&amp;TEXT(Reisekosten!$H253,"t. MMM ")))</f>
        <v/>
      </c>
    </row>
    <row r="260" spans="1:6">
      <c r="A260" s="103" t="str">
        <f>IFERROR(IF(C260="","",-Reisekosten!V254),"")</f>
        <v/>
      </c>
      <c r="B260" s="31" t="str">
        <f t="shared" si="6"/>
        <v/>
      </c>
      <c r="C260" s="32" t="str">
        <f>IF(Reisekosten!H254="","",TEXT(Reisekosten!H254,"MM")&amp;"-"&amp;TEXT(Reisekosten!H254,"tt"))</f>
        <v/>
      </c>
      <c r="D260" s="33" t="str">
        <f>IF(Reisekosten!K254="","",Reisekosten!K254)</f>
        <v/>
      </c>
      <c r="E260" s="31" t="str">
        <f t="shared" si="7"/>
        <v/>
      </c>
      <c r="F260" s="23" t="str">
        <f>IF(D260="","",IF(Reisekosten!$K254&lt;&gt;Reisekosten!$H254,"Km-Geld: "&amp;Reisekosten!D254&amp;" "&amp;TEXT(Reisekosten!$H254,"t. MMM ")&amp;"bis "&amp;TEXT(Reisekosten!$K254,"t. MMM "),"Km-Geld: "&amp;Reisekosten!D254&amp;" am "&amp;TEXT(Reisekosten!$H254,"t. MMM ")))</f>
        <v/>
      </c>
    </row>
    <row r="261" spans="1:6">
      <c r="A261" s="103" t="str">
        <f>IFERROR(IF(C261="","",-Reisekosten!V255),"")</f>
        <v/>
      </c>
      <c r="B261" s="31" t="str">
        <f t="shared" si="6"/>
        <v/>
      </c>
      <c r="C261" s="32" t="str">
        <f>IF(Reisekosten!H255="","",TEXT(Reisekosten!H255,"MM")&amp;"-"&amp;TEXT(Reisekosten!H255,"tt"))</f>
        <v/>
      </c>
      <c r="D261" s="33" t="str">
        <f>IF(Reisekosten!K255="","",Reisekosten!K255)</f>
        <v/>
      </c>
      <c r="E261" s="31" t="str">
        <f t="shared" si="7"/>
        <v/>
      </c>
      <c r="F261" s="23" t="str">
        <f>IF(D261="","",IF(Reisekosten!$K255&lt;&gt;Reisekosten!$H255,"Km-Geld: "&amp;Reisekosten!D255&amp;" "&amp;TEXT(Reisekosten!$H255,"t. MMM ")&amp;"bis "&amp;TEXT(Reisekosten!$K255,"t. MMM "),"Km-Geld: "&amp;Reisekosten!D255&amp;" am "&amp;TEXT(Reisekosten!$H255,"t. MMM ")))</f>
        <v/>
      </c>
    </row>
    <row r="262" spans="1:6">
      <c r="A262" s="103" t="str">
        <f>IFERROR(IF(C262="","",-Reisekosten!V256),"")</f>
        <v/>
      </c>
      <c r="B262" s="31" t="str">
        <f t="shared" si="6"/>
        <v/>
      </c>
      <c r="C262" s="32" t="str">
        <f>IF(Reisekosten!H256="","",TEXT(Reisekosten!H256,"MM")&amp;"-"&amp;TEXT(Reisekosten!H256,"tt"))</f>
        <v/>
      </c>
      <c r="D262" s="33" t="str">
        <f>IF(Reisekosten!K256="","",Reisekosten!K256)</f>
        <v/>
      </c>
      <c r="E262" s="31" t="str">
        <f t="shared" si="7"/>
        <v/>
      </c>
      <c r="F262" s="23" t="str">
        <f>IF(D262="","",IF(Reisekosten!$K256&lt;&gt;Reisekosten!$H256,"Km-Geld: "&amp;Reisekosten!D256&amp;" "&amp;TEXT(Reisekosten!$H256,"t. MMM ")&amp;"bis "&amp;TEXT(Reisekosten!$K256,"t. MMM "),"Km-Geld: "&amp;Reisekosten!D256&amp;" am "&amp;TEXT(Reisekosten!$H256,"t. MMM ")))</f>
        <v/>
      </c>
    </row>
    <row r="263" spans="1:6">
      <c r="A263" s="103" t="str">
        <f>IFERROR(IF(C263="","",-Reisekosten!V257),"")</f>
        <v/>
      </c>
      <c r="B263" s="31" t="str">
        <f t="shared" si="6"/>
        <v/>
      </c>
      <c r="C263" s="32" t="str">
        <f>IF(Reisekosten!H257="","",TEXT(Reisekosten!H257,"MM")&amp;"-"&amp;TEXT(Reisekosten!H257,"tt"))</f>
        <v/>
      </c>
      <c r="D263" s="33" t="str">
        <f>IF(Reisekosten!K257="","",Reisekosten!K257)</f>
        <v/>
      </c>
      <c r="E263" s="31" t="str">
        <f t="shared" si="7"/>
        <v/>
      </c>
      <c r="F263" s="23" t="str">
        <f>IF(D263="","",IF(Reisekosten!$K257&lt;&gt;Reisekosten!$H257,"Km-Geld: "&amp;Reisekosten!D257&amp;" "&amp;TEXT(Reisekosten!$H257,"t. MMM ")&amp;"bis "&amp;TEXT(Reisekosten!$K257,"t. MMM "),"Km-Geld: "&amp;Reisekosten!D257&amp;" am "&amp;TEXT(Reisekosten!$H257,"t. MMM ")))</f>
        <v/>
      </c>
    </row>
    <row r="264" spans="1:6">
      <c r="A264" s="103" t="str">
        <f>IFERROR(IF(C264="","",-Reisekosten!V258),"")</f>
        <v/>
      </c>
      <c r="B264" s="31" t="str">
        <f t="shared" si="6"/>
        <v/>
      </c>
      <c r="C264" s="32" t="str">
        <f>IF(Reisekosten!H258="","",TEXT(Reisekosten!H258,"MM")&amp;"-"&amp;TEXT(Reisekosten!H258,"tt"))</f>
        <v/>
      </c>
      <c r="D264" s="33" t="str">
        <f>IF(Reisekosten!K258="","",Reisekosten!K258)</f>
        <v/>
      </c>
      <c r="E264" s="31" t="str">
        <f t="shared" si="7"/>
        <v/>
      </c>
      <c r="F264" s="23" t="str">
        <f>IF(D264="","",IF(Reisekosten!$K258&lt;&gt;Reisekosten!$H258,"Km-Geld: "&amp;Reisekosten!D258&amp;" "&amp;TEXT(Reisekosten!$H258,"t. MMM ")&amp;"bis "&amp;TEXT(Reisekosten!$K258,"t. MMM "),"Km-Geld: "&amp;Reisekosten!D258&amp;" am "&amp;TEXT(Reisekosten!$H258,"t. MMM ")))</f>
        <v/>
      </c>
    </row>
    <row r="265" spans="1:6">
      <c r="A265" s="103" t="str">
        <f>IFERROR(IF(C265="","",-Reisekosten!V259),"")</f>
        <v/>
      </c>
      <c r="B265" s="31" t="str">
        <f t="shared" si="6"/>
        <v/>
      </c>
      <c r="C265" s="32" t="str">
        <f>IF(Reisekosten!H259="","",TEXT(Reisekosten!H259,"MM")&amp;"-"&amp;TEXT(Reisekosten!H259,"tt"))</f>
        <v/>
      </c>
      <c r="D265" s="33" t="str">
        <f>IF(Reisekosten!K259="","",Reisekosten!K259)</f>
        <v/>
      </c>
      <c r="E265" s="31" t="str">
        <f t="shared" si="7"/>
        <v/>
      </c>
      <c r="F265" s="23" t="str">
        <f>IF(D265="","",IF(Reisekosten!$K259&lt;&gt;Reisekosten!$H259,"Km-Geld: "&amp;Reisekosten!D259&amp;" "&amp;TEXT(Reisekosten!$H259,"t. MMM ")&amp;"bis "&amp;TEXT(Reisekosten!$K259,"t. MMM "),"Km-Geld: "&amp;Reisekosten!D259&amp;" am "&amp;TEXT(Reisekosten!$H259,"t. MMM ")))</f>
        <v/>
      </c>
    </row>
    <row r="266" spans="1:6">
      <c r="A266" s="103" t="str">
        <f>IFERROR(IF(C266="","",-Reisekosten!V260),"")</f>
        <v/>
      </c>
      <c r="B266" s="31" t="str">
        <f t="shared" si="6"/>
        <v/>
      </c>
      <c r="C266" s="32" t="str">
        <f>IF(Reisekosten!H260="","",TEXT(Reisekosten!H260,"MM")&amp;"-"&amp;TEXT(Reisekosten!H260,"tt"))</f>
        <v/>
      </c>
      <c r="D266" s="33" t="str">
        <f>IF(Reisekosten!K260="","",Reisekosten!K260)</f>
        <v/>
      </c>
      <c r="E266" s="31" t="str">
        <f t="shared" si="7"/>
        <v/>
      </c>
      <c r="F266" s="23" t="str">
        <f>IF(D266="","",IF(Reisekosten!$K260&lt;&gt;Reisekosten!$H260,"Km-Geld: "&amp;Reisekosten!D260&amp;" "&amp;TEXT(Reisekosten!$H260,"t. MMM ")&amp;"bis "&amp;TEXT(Reisekosten!$K260,"t. MMM "),"Km-Geld: "&amp;Reisekosten!D260&amp;" am "&amp;TEXT(Reisekosten!$H260,"t. MMM ")))</f>
        <v/>
      </c>
    </row>
    <row r="267" spans="1:6">
      <c r="A267" s="103" t="str">
        <f>IFERROR(IF(C267="","",-Reisekosten!V261),"")</f>
        <v/>
      </c>
      <c r="B267" s="31" t="str">
        <f t="shared" si="6"/>
        <v/>
      </c>
      <c r="C267" s="32" t="str">
        <f>IF(Reisekosten!H261="","",TEXT(Reisekosten!H261,"MM")&amp;"-"&amp;TEXT(Reisekosten!H261,"tt"))</f>
        <v/>
      </c>
      <c r="D267" s="33" t="str">
        <f>IF(Reisekosten!K261="","",Reisekosten!K261)</f>
        <v/>
      </c>
      <c r="E267" s="31" t="str">
        <f t="shared" si="7"/>
        <v/>
      </c>
      <c r="F267" s="23" t="str">
        <f>IF(D267="","",IF(Reisekosten!$K261&lt;&gt;Reisekosten!$H261,"Km-Geld: "&amp;Reisekosten!D261&amp;" "&amp;TEXT(Reisekosten!$H261,"t. MMM ")&amp;"bis "&amp;TEXT(Reisekosten!$K261,"t. MMM "),"Km-Geld: "&amp;Reisekosten!D261&amp;" am "&amp;TEXT(Reisekosten!$H261,"t. MMM ")))</f>
        <v/>
      </c>
    </row>
    <row r="268" spans="1:6">
      <c r="A268" s="103" t="str">
        <f>IFERROR(IF(C268="","",-Reisekosten!V262),"")</f>
        <v/>
      </c>
      <c r="B268" s="31" t="str">
        <f t="shared" si="6"/>
        <v/>
      </c>
      <c r="C268" s="32" t="str">
        <f>IF(Reisekosten!H262="","",TEXT(Reisekosten!H262,"MM")&amp;"-"&amp;TEXT(Reisekosten!H262,"tt"))</f>
        <v/>
      </c>
      <c r="D268" s="33" t="str">
        <f>IF(Reisekosten!K262="","",Reisekosten!K262)</f>
        <v/>
      </c>
      <c r="E268" s="31" t="str">
        <f t="shared" si="7"/>
        <v/>
      </c>
      <c r="F268" s="23" t="str">
        <f>IF(D268="","",IF(Reisekosten!$K262&lt;&gt;Reisekosten!$H262,"Km-Geld: "&amp;Reisekosten!D262&amp;" "&amp;TEXT(Reisekosten!$H262,"t. MMM ")&amp;"bis "&amp;TEXT(Reisekosten!$K262,"t. MMM "),"Km-Geld: "&amp;Reisekosten!D262&amp;" am "&amp;TEXT(Reisekosten!$H262,"t. MMM ")))</f>
        <v/>
      </c>
    </row>
    <row r="269" spans="1:6">
      <c r="A269" s="103" t="str">
        <f>IFERROR(IF(C269="","",-Reisekosten!V263),"")</f>
        <v/>
      </c>
      <c r="B269" s="31" t="str">
        <f t="shared" ref="B269:B332" si="8">IF(A269="","",$A$8)</f>
        <v/>
      </c>
      <c r="C269" s="32" t="str">
        <f>IF(Reisekosten!H263="","",TEXT(Reisekosten!H263,"MM")&amp;"-"&amp;TEXT(Reisekosten!H263,"tt"))</f>
        <v/>
      </c>
      <c r="D269" s="33" t="str">
        <f>IF(Reisekosten!K263="","",Reisekosten!K263)</f>
        <v/>
      </c>
      <c r="E269" s="31" t="str">
        <f t="shared" ref="E269:E332" si="9">IF(A269="","",$E$8)</f>
        <v/>
      </c>
      <c r="F269" s="23" t="str">
        <f>IF(D269="","",IF(Reisekosten!$K263&lt;&gt;Reisekosten!$H263,"Km-Geld: "&amp;Reisekosten!D263&amp;" "&amp;TEXT(Reisekosten!$H263,"t. MMM ")&amp;"bis "&amp;TEXT(Reisekosten!$K263,"t. MMM "),"Km-Geld: "&amp;Reisekosten!D263&amp;" am "&amp;TEXT(Reisekosten!$H263,"t. MMM ")))</f>
        <v/>
      </c>
    </row>
    <row r="270" spans="1:6">
      <c r="A270" s="103" t="str">
        <f>IFERROR(IF(C270="","",-Reisekosten!V264),"")</f>
        <v/>
      </c>
      <c r="B270" s="31" t="str">
        <f t="shared" si="8"/>
        <v/>
      </c>
      <c r="C270" s="32" t="str">
        <f>IF(Reisekosten!H264="","",TEXT(Reisekosten!H264,"MM")&amp;"-"&amp;TEXT(Reisekosten!H264,"tt"))</f>
        <v/>
      </c>
      <c r="D270" s="33" t="str">
        <f>IF(Reisekosten!K264="","",Reisekosten!K264)</f>
        <v/>
      </c>
      <c r="E270" s="31" t="str">
        <f t="shared" si="9"/>
        <v/>
      </c>
      <c r="F270" s="23" t="str">
        <f>IF(D270="","",IF(Reisekosten!$K264&lt;&gt;Reisekosten!$H264,"Km-Geld: "&amp;Reisekosten!D264&amp;" "&amp;TEXT(Reisekosten!$H264,"t. MMM ")&amp;"bis "&amp;TEXT(Reisekosten!$K264,"t. MMM "),"Km-Geld: "&amp;Reisekosten!D264&amp;" am "&amp;TEXT(Reisekosten!$H264,"t. MMM ")))</f>
        <v/>
      </c>
    </row>
    <row r="271" spans="1:6">
      <c r="A271" s="103" t="str">
        <f>IFERROR(IF(C271="","",-Reisekosten!V265),"")</f>
        <v/>
      </c>
      <c r="B271" s="31" t="str">
        <f t="shared" si="8"/>
        <v/>
      </c>
      <c r="C271" s="32" t="str">
        <f>IF(Reisekosten!H265="","",TEXT(Reisekosten!H265,"MM")&amp;"-"&amp;TEXT(Reisekosten!H265,"tt"))</f>
        <v/>
      </c>
      <c r="D271" s="33" t="str">
        <f>IF(Reisekosten!K265="","",Reisekosten!K265)</f>
        <v/>
      </c>
      <c r="E271" s="31" t="str">
        <f t="shared" si="9"/>
        <v/>
      </c>
      <c r="F271" s="23" t="str">
        <f>IF(D271="","",IF(Reisekosten!$K265&lt;&gt;Reisekosten!$H265,"Km-Geld: "&amp;Reisekosten!D265&amp;" "&amp;TEXT(Reisekosten!$H265,"t. MMM ")&amp;"bis "&amp;TEXT(Reisekosten!$K265,"t. MMM "),"Km-Geld: "&amp;Reisekosten!D265&amp;" am "&amp;TEXT(Reisekosten!$H265,"t. MMM ")))</f>
        <v/>
      </c>
    </row>
    <row r="272" spans="1:6">
      <c r="A272" s="103" t="str">
        <f>IFERROR(IF(C272="","",-Reisekosten!V266),"")</f>
        <v/>
      </c>
      <c r="B272" s="31" t="str">
        <f t="shared" si="8"/>
        <v/>
      </c>
      <c r="C272" s="32" t="str">
        <f>IF(Reisekosten!H266="","",TEXT(Reisekosten!H266,"MM")&amp;"-"&amp;TEXT(Reisekosten!H266,"tt"))</f>
        <v/>
      </c>
      <c r="D272" s="33" t="str">
        <f>IF(Reisekosten!K266="","",Reisekosten!K266)</f>
        <v/>
      </c>
      <c r="E272" s="31" t="str">
        <f t="shared" si="9"/>
        <v/>
      </c>
      <c r="F272" s="23" t="str">
        <f>IF(D272="","",IF(Reisekosten!$K266&lt;&gt;Reisekosten!$H266,"Km-Geld: "&amp;Reisekosten!D266&amp;" "&amp;TEXT(Reisekosten!$H266,"t. MMM ")&amp;"bis "&amp;TEXT(Reisekosten!$K266,"t. MMM "),"Km-Geld: "&amp;Reisekosten!D266&amp;" am "&amp;TEXT(Reisekosten!$H266,"t. MMM ")))</f>
        <v/>
      </c>
    </row>
    <row r="273" spans="1:6">
      <c r="A273" s="103" t="str">
        <f>IFERROR(IF(C273="","",-Reisekosten!V267),"")</f>
        <v/>
      </c>
      <c r="B273" s="31" t="str">
        <f t="shared" si="8"/>
        <v/>
      </c>
      <c r="C273" s="32" t="str">
        <f>IF(Reisekosten!H267="","",TEXT(Reisekosten!H267,"MM")&amp;"-"&amp;TEXT(Reisekosten!H267,"tt"))</f>
        <v/>
      </c>
      <c r="D273" s="33" t="str">
        <f>IF(Reisekosten!K267="","",Reisekosten!K267)</f>
        <v/>
      </c>
      <c r="E273" s="31" t="str">
        <f t="shared" si="9"/>
        <v/>
      </c>
      <c r="F273" s="23" t="str">
        <f>IF(D273="","",IF(Reisekosten!$K267&lt;&gt;Reisekosten!$H267,"Km-Geld: "&amp;Reisekosten!D267&amp;" "&amp;TEXT(Reisekosten!$H267,"t. MMM ")&amp;"bis "&amp;TEXT(Reisekosten!$K267,"t. MMM "),"Km-Geld: "&amp;Reisekosten!D267&amp;" am "&amp;TEXT(Reisekosten!$H267,"t. MMM ")))</f>
        <v/>
      </c>
    </row>
    <row r="274" spans="1:6">
      <c r="A274" s="103" t="str">
        <f>IFERROR(IF(C274="","",-Reisekosten!V268),"")</f>
        <v/>
      </c>
      <c r="B274" s="31" t="str">
        <f t="shared" si="8"/>
        <v/>
      </c>
      <c r="C274" s="32" t="str">
        <f>IF(Reisekosten!H268="","",TEXT(Reisekosten!H268,"MM")&amp;"-"&amp;TEXT(Reisekosten!H268,"tt"))</f>
        <v/>
      </c>
      <c r="D274" s="33" t="str">
        <f>IF(Reisekosten!K268="","",Reisekosten!K268)</f>
        <v/>
      </c>
      <c r="E274" s="31" t="str">
        <f t="shared" si="9"/>
        <v/>
      </c>
      <c r="F274" s="23" t="str">
        <f>IF(D274="","",IF(Reisekosten!$K268&lt;&gt;Reisekosten!$H268,"Km-Geld: "&amp;Reisekosten!D268&amp;" "&amp;TEXT(Reisekosten!$H268,"t. MMM ")&amp;"bis "&amp;TEXT(Reisekosten!$K268,"t. MMM "),"Km-Geld: "&amp;Reisekosten!D268&amp;" am "&amp;TEXT(Reisekosten!$H268,"t. MMM ")))</f>
        <v/>
      </c>
    </row>
    <row r="275" spans="1:6">
      <c r="A275" s="103" t="str">
        <f>IFERROR(IF(C275="","",-Reisekosten!V269),"")</f>
        <v/>
      </c>
      <c r="B275" s="31" t="str">
        <f t="shared" si="8"/>
        <v/>
      </c>
      <c r="C275" s="32" t="str">
        <f>IF(Reisekosten!H269="","",TEXT(Reisekosten!H269,"MM")&amp;"-"&amp;TEXT(Reisekosten!H269,"tt"))</f>
        <v/>
      </c>
      <c r="D275" s="33" t="str">
        <f>IF(Reisekosten!K241="","",Reisekosten!K241)</f>
        <v/>
      </c>
      <c r="E275" s="31" t="str">
        <f t="shared" si="9"/>
        <v/>
      </c>
      <c r="F275" s="23" t="str">
        <f>IF(D275="","",IF(Reisekosten!$K241&lt;&gt;Reisekosten!$H241,"Km-Geld: "&amp;Reisekosten!#REF!&amp;" "&amp;TEXT(Reisekosten!$H241,"t. MMM ")&amp;"bis "&amp;TEXT(Reisekosten!$K241,"t. MMM "),"Km-Geld: "&amp;Reisekosten!#REF!&amp;" am "&amp;TEXT(Reisekosten!$H241,"t. MMM ")))</f>
        <v/>
      </c>
    </row>
    <row r="276" spans="1:6">
      <c r="A276" s="103" t="str">
        <f>IFERROR(IF(C276="","",-Reisekosten!V270),"")</f>
        <v/>
      </c>
      <c r="B276" s="31" t="str">
        <f t="shared" si="8"/>
        <v/>
      </c>
      <c r="C276" s="32" t="str">
        <f>IF(Reisekosten!H270="","",TEXT(Reisekosten!H270,"MM")&amp;"-"&amp;TEXT(Reisekosten!H270,"tt"))</f>
        <v/>
      </c>
      <c r="D276" s="33" t="str">
        <f>IF(Reisekosten!K242="","",Reisekosten!K242)</f>
        <v/>
      </c>
      <c r="E276" s="31" t="str">
        <f t="shared" si="9"/>
        <v/>
      </c>
      <c r="F276" s="23" t="str">
        <f>IF(D276="","",IF(Reisekosten!$K242&lt;&gt;Reisekosten!$H242,"Km-Geld: "&amp;Reisekosten!#REF!&amp;" "&amp;TEXT(Reisekosten!$H242,"t. MMM ")&amp;"bis "&amp;TEXT(Reisekosten!$K242,"t. MMM "),"Km-Geld: "&amp;Reisekosten!#REF!&amp;" am "&amp;TEXT(Reisekosten!$H242,"t. MMM ")))</f>
        <v/>
      </c>
    </row>
    <row r="277" spans="1:6">
      <c r="A277" s="103" t="str">
        <f>IFERROR(IF(C277="","",-Reisekosten!V271),"")</f>
        <v/>
      </c>
      <c r="B277" s="31" t="str">
        <f t="shared" si="8"/>
        <v/>
      </c>
      <c r="C277" s="32" t="str">
        <f>IF(Reisekosten!H271="","",TEXT(Reisekosten!H271,"MM")&amp;"-"&amp;TEXT(Reisekosten!H271,"tt"))</f>
        <v/>
      </c>
      <c r="D277" s="33" t="str">
        <f>IF(Reisekosten!K243="","",Reisekosten!K243)</f>
        <v/>
      </c>
      <c r="E277" s="31" t="str">
        <f t="shared" si="9"/>
        <v/>
      </c>
      <c r="F277" s="23" t="str">
        <f>IF(D277="","",IF(Reisekosten!$K243&lt;&gt;Reisekosten!$H243,"Km-Geld: "&amp;Reisekosten!#REF!&amp;" "&amp;TEXT(Reisekosten!$H243,"t. MMM ")&amp;"bis "&amp;TEXT(Reisekosten!$K243,"t. MMM "),"Km-Geld: "&amp;Reisekosten!#REF!&amp;" am "&amp;TEXT(Reisekosten!$H243,"t. MMM ")))</f>
        <v/>
      </c>
    </row>
    <row r="278" spans="1:6">
      <c r="A278" s="103" t="str">
        <f>IFERROR(IF(C278="","",-Reisekosten!V272),"")</f>
        <v/>
      </c>
      <c r="B278" s="31" t="str">
        <f t="shared" si="8"/>
        <v/>
      </c>
      <c r="C278" s="32" t="str">
        <f>IF(Reisekosten!H272="","",TEXT(Reisekosten!H272,"MM")&amp;"-"&amp;TEXT(Reisekosten!H272,"tt"))</f>
        <v/>
      </c>
      <c r="D278" s="33" t="str">
        <f>IF(Reisekosten!K244="","",Reisekosten!K244)</f>
        <v/>
      </c>
      <c r="E278" s="31" t="str">
        <f t="shared" si="9"/>
        <v/>
      </c>
      <c r="F278" s="23" t="str">
        <f>IF(D278="","",IF(Reisekosten!$K244&lt;&gt;Reisekosten!$H244,"Km-Geld: "&amp;Reisekosten!#REF!&amp;" "&amp;TEXT(Reisekosten!$H244,"t. MMM ")&amp;"bis "&amp;TEXT(Reisekosten!$K244,"t. MMM "),"Km-Geld: "&amp;Reisekosten!#REF!&amp;" am "&amp;TEXT(Reisekosten!$H244,"t. MMM ")))</f>
        <v/>
      </c>
    </row>
    <row r="279" spans="1:6">
      <c r="A279" s="103" t="str">
        <f>IFERROR(IF(C279="","",-Reisekosten!V273),"")</f>
        <v/>
      </c>
      <c r="B279" s="31" t="str">
        <f t="shared" si="8"/>
        <v/>
      </c>
      <c r="C279" s="32" t="str">
        <f>IF(Reisekosten!H273="","",TEXT(Reisekosten!H273,"MM")&amp;"-"&amp;TEXT(Reisekosten!H273,"tt"))</f>
        <v/>
      </c>
      <c r="D279" s="33" t="str">
        <f>IF(Reisekosten!K245="","",Reisekosten!K245)</f>
        <v/>
      </c>
      <c r="E279" s="31" t="str">
        <f t="shared" si="9"/>
        <v/>
      </c>
      <c r="F279" s="23" t="str">
        <f>IF(D279="","",IF(Reisekosten!$K245&lt;&gt;Reisekosten!$H245,"Km-Geld: "&amp;Reisekosten!#REF!&amp;" "&amp;TEXT(Reisekosten!$H245,"t. MMM ")&amp;"bis "&amp;TEXT(Reisekosten!$K245,"t. MMM "),"Km-Geld: "&amp;Reisekosten!#REF!&amp;" am "&amp;TEXT(Reisekosten!$H245,"t. MMM ")))</f>
        <v/>
      </c>
    </row>
    <row r="280" spans="1:6">
      <c r="A280" s="103" t="str">
        <f>IFERROR(IF(C280="","",-Reisekosten!V274),"")</f>
        <v/>
      </c>
      <c r="B280" s="31" t="str">
        <f t="shared" si="8"/>
        <v/>
      </c>
      <c r="C280" s="32" t="str">
        <f>IF(Reisekosten!H274="","",TEXT(Reisekosten!H274,"MM")&amp;"-"&amp;TEXT(Reisekosten!H274,"tt"))</f>
        <v/>
      </c>
      <c r="D280" s="33" t="str">
        <f>IF(Reisekosten!K246="","",Reisekosten!K246)</f>
        <v/>
      </c>
      <c r="E280" s="31" t="str">
        <f t="shared" si="9"/>
        <v/>
      </c>
      <c r="F280" s="23" t="str">
        <f>IF(D280="","",IF(Reisekosten!$K246&lt;&gt;Reisekosten!$H246,"Km-Geld: "&amp;Reisekosten!#REF!&amp;" "&amp;TEXT(Reisekosten!$H246,"t. MMM ")&amp;"bis "&amp;TEXT(Reisekosten!$K246,"t. MMM "),"Km-Geld: "&amp;Reisekosten!#REF!&amp;" am "&amp;TEXT(Reisekosten!$H246,"t. MMM ")))</f>
        <v/>
      </c>
    </row>
    <row r="281" spans="1:6">
      <c r="A281" s="103" t="str">
        <f>IFERROR(IF(C281="","",-Reisekosten!V275),"")</f>
        <v/>
      </c>
      <c r="B281" s="31" t="str">
        <f t="shared" si="8"/>
        <v/>
      </c>
      <c r="C281" s="32" t="str">
        <f>IF(Reisekosten!H275="","",TEXT(Reisekosten!H275,"MM")&amp;"-"&amp;TEXT(Reisekosten!H275,"tt"))</f>
        <v/>
      </c>
      <c r="D281" s="33" t="str">
        <f>IF(Reisekosten!K247="","",Reisekosten!K247)</f>
        <v/>
      </c>
      <c r="E281" s="31" t="str">
        <f t="shared" si="9"/>
        <v/>
      </c>
      <c r="F281" s="23" t="str">
        <f>IF(D281="","",IF(Reisekosten!$K247&lt;&gt;Reisekosten!$H247,"Km-Geld: "&amp;Reisekosten!#REF!&amp;" "&amp;TEXT(Reisekosten!$H247,"t. MMM ")&amp;"bis "&amp;TEXT(Reisekosten!$K247,"t. MMM "),"Km-Geld: "&amp;Reisekosten!#REF!&amp;" am "&amp;TEXT(Reisekosten!$H247,"t. MMM ")))</f>
        <v/>
      </c>
    </row>
    <row r="282" spans="1:6">
      <c r="A282" s="103" t="str">
        <f>IFERROR(IF(C282="","",-Reisekosten!V276),"")</f>
        <v/>
      </c>
      <c r="B282" s="31" t="str">
        <f t="shared" si="8"/>
        <v/>
      </c>
      <c r="C282" s="32" t="str">
        <f>IF(Reisekosten!H276="","",TEXT(Reisekosten!H276,"MM")&amp;"-"&amp;TEXT(Reisekosten!H276,"tt"))</f>
        <v/>
      </c>
      <c r="D282" s="33" t="str">
        <f>IF(Reisekosten!K248="","",Reisekosten!K248)</f>
        <v/>
      </c>
      <c r="E282" s="31" t="str">
        <f t="shared" si="9"/>
        <v/>
      </c>
      <c r="F282" s="23" t="str">
        <f>IF(D282="","",IF(Reisekosten!$K248&lt;&gt;Reisekosten!$H248,"Km-Geld: "&amp;Reisekosten!#REF!&amp;" "&amp;TEXT(Reisekosten!$H248,"t. MMM ")&amp;"bis "&amp;TEXT(Reisekosten!$K248,"t. MMM "),"Km-Geld: "&amp;Reisekosten!#REF!&amp;" am "&amp;TEXT(Reisekosten!$H248,"t. MMM ")))</f>
        <v/>
      </c>
    </row>
    <row r="283" spans="1:6">
      <c r="A283" s="103" t="str">
        <f>IFERROR(IF(C283="","",-Reisekosten!V277),"")</f>
        <v/>
      </c>
      <c r="B283" s="31" t="str">
        <f t="shared" si="8"/>
        <v/>
      </c>
      <c r="C283" s="32" t="str">
        <f>IF(Reisekosten!H277="","",TEXT(Reisekosten!H277,"MM")&amp;"-"&amp;TEXT(Reisekosten!H277,"tt"))</f>
        <v/>
      </c>
      <c r="D283" s="33" t="str">
        <f>IF(Reisekosten!K249="","",Reisekosten!K249)</f>
        <v/>
      </c>
      <c r="E283" s="31" t="str">
        <f t="shared" si="9"/>
        <v/>
      </c>
      <c r="F283" s="23" t="str">
        <f>IF(D283="","",IF(Reisekosten!$K249&lt;&gt;Reisekosten!$H249,"Km-Geld: "&amp;Reisekosten!#REF!&amp;" "&amp;TEXT(Reisekosten!$H249,"t. MMM ")&amp;"bis "&amp;TEXT(Reisekosten!$K249,"t. MMM "),"Km-Geld: "&amp;Reisekosten!#REF!&amp;" am "&amp;TEXT(Reisekosten!$H249,"t. MMM ")))</f>
        <v/>
      </c>
    </row>
    <row r="284" spans="1:6">
      <c r="A284" s="103" t="str">
        <f>IFERROR(IF(C284="","",-Reisekosten!V278),"")</f>
        <v/>
      </c>
      <c r="B284" s="31" t="str">
        <f t="shared" si="8"/>
        <v/>
      </c>
      <c r="C284" s="32" t="str">
        <f>IF(Reisekosten!H278="","",TEXT(Reisekosten!H278,"MM")&amp;"-"&amp;TEXT(Reisekosten!H278,"tt"))</f>
        <v/>
      </c>
      <c r="D284" s="33" t="str">
        <f>IF(Reisekosten!K250="","",Reisekosten!K250)</f>
        <v/>
      </c>
      <c r="E284" s="31" t="str">
        <f t="shared" si="9"/>
        <v/>
      </c>
      <c r="F284" s="23" t="str">
        <f>IF(D284="","",IF(Reisekosten!$K250&lt;&gt;Reisekosten!$H250,"Km-Geld: "&amp;Reisekosten!#REF!&amp;" "&amp;TEXT(Reisekosten!$H250,"t. MMM ")&amp;"bis "&amp;TEXT(Reisekosten!$K250,"t. MMM "),"Km-Geld: "&amp;Reisekosten!#REF!&amp;" am "&amp;TEXT(Reisekosten!$H250,"t. MMM ")))</f>
        <v/>
      </c>
    </row>
    <row r="285" spans="1:6">
      <c r="A285" s="103" t="str">
        <f>IFERROR(IF(C285="","",-Reisekosten!V279),"")</f>
        <v/>
      </c>
      <c r="B285" s="31" t="str">
        <f t="shared" si="8"/>
        <v/>
      </c>
      <c r="C285" s="32" t="str">
        <f>IF(Reisekosten!H279="","",TEXT(Reisekosten!H279,"MM")&amp;"-"&amp;TEXT(Reisekosten!H279,"tt"))</f>
        <v/>
      </c>
      <c r="D285" s="33" t="str">
        <f>IF(Reisekosten!K251="","",Reisekosten!K251)</f>
        <v/>
      </c>
      <c r="E285" s="31" t="str">
        <f t="shared" si="9"/>
        <v/>
      </c>
      <c r="F285" s="23" t="str">
        <f>IF(D285="","",IF(Reisekosten!$K251&lt;&gt;Reisekosten!$H251,"Km-Geld: "&amp;Reisekosten!#REF!&amp;" "&amp;TEXT(Reisekosten!$H251,"t. MMM ")&amp;"bis "&amp;TEXT(Reisekosten!$K251,"t. MMM "),"Km-Geld: "&amp;Reisekosten!#REF!&amp;" am "&amp;TEXT(Reisekosten!$H251,"t. MMM ")))</f>
        <v/>
      </c>
    </row>
    <row r="286" spans="1:6">
      <c r="A286" s="103" t="str">
        <f>IFERROR(IF(C286="","",-Reisekosten!V280),"")</f>
        <v/>
      </c>
      <c r="B286" s="31" t="str">
        <f t="shared" si="8"/>
        <v/>
      </c>
      <c r="C286" s="32" t="str">
        <f>IF(Reisekosten!H280="","",TEXT(Reisekosten!H280,"MM")&amp;"-"&amp;TEXT(Reisekosten!H280,"tt"))</f>
        <v/>
      </c>
      <c r="D286" s="33" t="str">
        <f>IF(Reisekosten!K252="","",Reisekosten!K252)</f>
        <v/>
      </c>
      <c r="E286" s="31" t="str">
        <f t="shared" si="9"/>
        <v/>
      </c>
      <c r="F286" s="23" t="str">
        <f>IF(D286="","",IF(Reisekosten!$K252&lt;&gt;Reisekosten!$H252,"Km-Geld: "&amp;Reisekosten!#REF!&amp;" "&amp;TEXT(Reisekosten!$H252,"t. MMM ")&amp;"bis "&amp;TEXT(Reisekosten!$K252,"t. MMM "),"Km-Geld: "&amp;Reisekosten!#REF!&amp;" am "&amp;TEXT(Reisekosten!$H252,"t. MMM ")))</f>
        <v/>
      </c>
    </row>
    <row r="287" spans="1:6">
      <c r="A287" s="103" t="str">
        <f>IFERROR(IF(C287="","",-Reisekosten!V281),"")</f>
        <v/>
      </c>
      <c r="B287" s="31" t="str">
        <f t="shared" si="8"/>
        <v/>
      </c>
      <c r="C287" s="32" t="str">
        <f>IF(Reisekosten!H281="","",TEXT(Reisekosten!H281,"MM")&amp;"-"&amp;TEXT(Reisekosten!H281,"tt"))</f>
        <v/>
      </c>
      <c r="D287" s="33" t="str">
        <f>IF(Reisekosten!K253="","",Reisekosten!K253)</f>
        <v/>
      </c>
      <c r="E287" s="31" t="str">
        <f t="shared" si="9"/>
        <v/>
      </c>
      <c r="F287" s="23" t="str">
        <f>IF(D287="","",IF(Reisekosten!$K253&lt;&gt;Reisekosten!$H253,"Km-Geld: "&amp;Reisekosten!#REF!&amp;" "&amp;TEXT(Reisekosten!$H253,"t. MMM ")&amp;"bis "&amp;TEXT(Reisekosten!$K253,"t. MMM "),"Km-Geld: "&amp;Reisekosten!#REF!&amp;" am "&amp;TEXT(Reisekosten!$H253,"t. MMM ")))</f>
        <v/>
      </c>
    </row>
    <row r="288" spans="1:6">
      <c r="A288" s="103" t="str">
        <f>IFERROR(IF(C288="","",-Reisekosten!V282),"")</f>
        <v/>
      </c>
      <c r="B288" s="31" t="str">
        <f t="shared" si="8"/>
        <v/>
      </c>
      <c r="C288" s="32" t="str">
        <f>IF(Reisekosten!H282="","",TEXT(Reisekosten!H282,"MM")&amp;"-"&amp;TEXT(Reisekosten!H282,"tt"))</f>
        <v/>
      </c>
      <c r="D288" s="33" t="str">
        <f>IF(Reisekosten!K254="","",Reisekosten!K254)</f>
        <v/>
      </c>
      <c r="E288" s="31" t="str">
        <f t="shared" si="9"/>
        <v/>
      </c>
      <c r="F288" s="23" t="str">
        <f>IF(D288="","",IF(Reisekosten!$K254&lt;&gt;Reisekosten!$H254,"Km-Geld: "&amp;Reisekosten!#REF!&amp;" "&amp;TEXT(Reisekosten!$H254,"t. MMM ")&amp;"bis "&amp;TEXT(Reisekosten!$K254,"t. MMM "),"Km-Geld: "&amp;Reisekosten!#REF!&amp;" am "&amp;TEXT(Reisekosten!$H254,"t. MMM ")))</f>
        <v/>
      </c>
    </row>
    <row r="289" spans="1:6">
      <c r="A289" s="103" t="str">
        <f>IFERROR(IF(C289="","",-Reisekosten!V283),"")</f>
        <v/>
      </c>
      <c r="B289" s="31" t="str">
        <f t="shared" si="8"/>
        <v/>
      </c>
      <c r="C289" s="32" t="str">
        <f>IF(Reisekosten!H283="","",TEXT(Reisekosten!H283,"MM")&amp;"-"&amp;TEXT(Reisekosten!H283,"tt"))</f>
        <v/>
      </c>
      <c r="D289" s="33" t="str">
        <f>IF(Reisekosten!K255="","",Reisekosten!K255)</f>
        <v/>
      </c>
      <c r="E289" s="31" t="str">
        <f t="shared" si="9"/>
        <v/>
      </c>
      <c r="F289" s="23" t="str">
        <f>IF(D289="","",IF(Reisekosten!$K255&lt;&gt;Reisekosten!$H255,"Km-Geld: "&amp;Reisekosten!#REF!&amp;" "&amp;TEXT(Reisekosten!$H255,"t. MMM ")&amp;"bis "&amp;TEXT(Reisekosten!$K255,"t. MMM "),"Km-Geld: "&amp;Reisekosten!#REF!&amp;" am "&amp;TEXT(Reisekosten!$H255,"t. MMM ")))</f>
        <v/>
      </c>
    </row>
    <row r="290" spans="1:6">
      <c r="A290" s="103" t="str">
        <f>IFERROR(IF(C290="","",-Reisekosten!V284),"")</f>
        <v/>
      </c>
      <c r="B290" s="31" t="str">
        <f t="shared" si="8"/>
        <v/>
      </c>
      <c r="C290" s="32" t="str">
        <f>IF(Reisekosten!H284="","",TEXT(Reisekosten!H284,"MM")&amp;"-"&amp;TEXT(Reisekosten!H284,"tt"))</f>
        <v/>
      </c>
      <c r="D290" s="33" t="str">
        <f>IF(Reisekosten!K256="","",Reisekosten!K256)</f>
        <v/>
      </c>
      <c r="E290" s="31" t="str">
        <f t="shared" si="9"/>
        <v/>
      </c>
      <c r="F290" s="23" t="str">
        <f>IF(D290="","",IF(Reisekosten!$K256&lt;&gt;Reisekosten!$H256,"Km-Geld: "&amp;Reisekosten!#REF!&amp;" "&amp;TEXT(Reisekosten!$H256,"t. MMM ")&amp;"bis "&amp;TEXT(Reisekosten!$K256,"t. MMM "),"Km-Geld: "&amp;Reisekosten!#REF!&amp;" am "&amp;TEXT(Reisekosten!$H256,"t. MMM ")))</f>
        <v/>
      </c>
    </row>
    <row r="291" spans="1:6">
      <c r="A291" s="103" t="str">
        <f>IFERROR(IF(C291="","",-Reisekosten!V285),"")</f>
        <v/>
      </c>
      <c r="B291" s="31" t="str">
        <f t="shared" si="8"/>
        <v/>
      </c>
      <c r="C291" s="32" t="str">
        <f>IF(Reisekosten!H285="","",TEXT(Reisekosten!H285,"MM")&amp;"-"&amp;TEXT(Reisekosten!H285,"tt"))</f>
        <v/>
      </c>
      <c r="D291" s="33" t="str">
        <f>IF(Reisekosten!K257="","",Reisekosten!K257)</f>
        <v/>
      </c>
      <c r="E291" s="31" t="str">
        <f t="shared" si="9"/>
        <v/>
      </c>
      <c r="F291" s="23" t="str">
        <f>IF(D291="","",IF(Reisekosten!$K257&lt;&gt;Reisekosten!$H257,"Km-Geld: "&amp;Reisekosten!#REF!&amp;" "&amp;TEXT(Reisekosten!$H257,"t. MMM ")&amp;"bis "&amp;TEXT(Reisekosten!$K257,"t. MMM "),"Km-Geld: "&amp;Reisekosten!#REF!&amp;" am "&amp;TEXT(Reisekosten!$H257,"t. MMM ")))</f>
        <v/>
      </c>
    </row>
    <row r="292" spans="1:6">
      <c r="A292" s="103" t="str">
        <f>IFERROR(IF(C292="","",-Reisekosten!V286),"")</f>
        <v/>
      </c>
      <c r="B292" s="31" t="str">
        <f t="shared" si="8"/>
        <v/>
      </c>
      <c r="C292" s="32" t="str">
        <f>IF(Reisekosten!H286="","",TEXT(Reisekosten!H286,"MM")&amp;"-"&amp;TEXT(Reisekosten!H286,"tt"))</f>
        <v/>
      </c>
      <c r="D292" s="33" t="str">
        <f>IF(Reisekosten!K258="","",Reisekosten!K258)</f>
        <v/>
      </c>
      <c r="E292" s="31" t="str">
        <f t="shared" si="9"/>
        <v/>
      </c>
      <c r="F292" s="23" t="str">
        <f>IF(D292="","",IF(Reisekosten!$K258&lt;&gt;Reisekosten!$H258,"Km-Geld: "&amp;Reisekosten!#REF!&amp;" "&amp;TEXT(Reisekosten!$H258,"t. MMM ")&amp;"bis "&amp;TEXT(Reisekosten!$K258,"t. MMM "),"Km-Geld: "&amp;Reisekosten!#REF!&amp;" am "&amp;TEXT(Reisekosten!$H258,"t. MMM ")))</f>
        <v/>
      </c>
    </row>
    <row r="293" spans="1:6">
      <c r="A293" s="103" t="str">
        <f>IFERROR(IF(C293="","",-Reisekosten!V287),"")</f>
        <v/>
      </c>
      <c r="B293" s="31" t="str">
        <f t="shared" si="8"/>
        <v/>
      </c>
      <c r="C293" s="32" t="str">
        <f>IF(Reisekosten!H287="","",TEXT(Reisekosten!H287,"MM")&amp;"-"&amp;TEXT(Reisekosten!H287,"tt"))</f>
        <v/>
      </c>
      <c r="D293" s="33" t="str">
        <f>IF(Reisekosten!K259="","",Reisekosten!K259)</f>
        <v/>
      </c>
      <c r="E293" s="31" t="str">
        <f t="shared" si="9"/>
        <v/>
      </c>
      <c r="F293" s="23" t="str">
        <f>IF(D293="","",IF(Reisekosten!$K259&lt;&gt;Reisekosten!$H259,"Km-Geld: "&amp;Reisekosten!#REF!&amp;" "&amp;TEXT(Reisekosten!$H259,"t. MMM ")&amp;"bis "&amp;TEXT(Reisekosten!$K259,"t. MMM "),"Km-Geld: "&amp;Reisekosten!#REF!&amp;" am "&amp;TEXT(Reisekosten!$H259,"t. MMM ")))</f>
        <v/>
      </c>
    </row>
    <row r="294" spans="1:6">
      <c r="A294" s="103" t="str">
        <f>IFERROR(IF(C294="","",-Reisekosten!V288),"")</f>
        <v/>
      </c>
      <c r="B294" s="31" t="str">
        <f t="shared" si="8"/>
        <v/>
      </c>
      <c r="C294" s="32" t="str">
        <f>IF(Reisekosten!H288="","",TEXT(Reisekosten!H288,"MM")&amp;"-"&amp;TEXT(Reisekosten!H288,"tt"))</f>
        <v/>
      </c>
      <c r="D294" s="33" t="str">
        <f>IF(Reisekosten!K260="","",Reisekosten!K260)</f>
        <v/>
      </c>
      <c r="E294" s="31" t="str">
        <f t="shared" si="9"/>
        <v/>
      </c>
      <c r="F294" s="23" t="str">
        <f>IF(D294="","",IF(Reisekosten!$K260&lt;&gt;Reisekosten!$H260,"Km-Geld: "&amp;Reisekosten!#REF!&amp;" "&amp;TEXT(Reisekosten!$H260,"t. MMM ")&amp;"bis "&amp;TEXT(Reisekosten!$K260,"t. MMM "),"Km-Geld: "&amp;Reisekosten!#REF!&amp;" am "&amp;TEXT(Reisekosten!$H260,"t. MMM ")))</f>
        <v/>
      </c>
    </row>
    <row r="295" spans="1:6">
      <c r="A295" s="103" t="str">
        <f>IFERROR(IF(C295="","",-Reisekosten!V289),"")</f>
        <v/>
      </c>
      <c r="B295" s="31" t="str">
        <f t="shared" si="8"/>
        <v/>
      </c>
      <c r="C295" s="32" t="str">
        <f>IF(Reisekosten!H289="","",TEXT(Reisekosten!H289,"MM")&amp;"-"&amp;TEXT(Reisekosten!H289,"tt"))</f>
        <v/>
      </c>
      <c r="D295" s="33" t="str">
        <f>IF(Reisekosten!K261="","",Reisekosten!K261)</f>
        <v/>
      </c>
      <c r="E295" s="31" t="str">
        <f t="shared" si="9"/>
        <v/>
      </c>
      <c r="F295" s="23" t="str">
        <f>IF(D295="","",IF(Reisekosten!$K261&lt;&gt;Reisekosten!$H261,"Km-Geld: "&amp;Reisekosten!#REF!&amp;" "&amp;TEXT(Reisekosten!$H261,"t. MMM ")&amp;"bis "&amp;TEXT(Reisekosten!$K261,"t. MMM "),"Km-Geld: "&amp;Reisekosten!#REF!&amp;" am "&amp;TEXT(Reisekosten!$H261,"t. MMM ")))</f>
        <v/>
      </c>
    </row>
    <row r="296" spans="1:6">
      <c r="A296" s="103" t="str">
        <f>IFERROR(IF(C296="","",-Reisekosten!V290),"")</f>
        <v/>
      </c>
      <c r="B296" s="31" t="str">
        <f t="shared" si="8"/>
        <v/>
      </c>
      <c r="C296" s="32" t="str">
        <f>IF(Reisekosten!H290="","",TEXT(Reisekosten!H290,"MM")&amp;"-"&amp;TEXT(Reisekosten!H290,"tt"))</f>
        <v/>
      </c>
      <c r="D296" s="33" t="str">
        <f>IF(Reisekosten!K262="","",Reisekosten!K262)</f>
        <v/>
      </c>
      <c r="E296" s="31" t="str">
        <f t="shared" si="9"/>
        <v/>
      </c>
      <c r="F296" s="23" t="str">
        <f>IF(D296="","",IF(Reisekosten!$K262&lt;&gt;Reisekosten!$H262,"Km-Geld: "&amp;Reisekosten!#REF!&amp;" "&amp;TEXT(Reisekosten!$H262,"t. MMM ")&amp;"bis "&amp;TEXT(Reisekosten!$K262,"t. MMM "),"Km-Geld: "&amp;Reisekosten!#REF!&amp;" am "&amp;TEXT(Reisekosten!$H262,"t. MMM ")))</f>
        <v/>
      </c>
    </row>
    <row r="297" spans="1:6">
      <c r="A297" s="103" t="str">
        <f>IFERROR(IF(C297="","",-Reisekosten!V291),"")</f>
        <v/>
      </c>
      <c r="B297" s="31" t="str">
        <f t="shared" si="8"/>
        <v/>
      </c>
      <c r="C297" s="32" t="str">
        <f>IF(Reisekosten!H291="","",TEXT(Reisekosten!H291,"MM")&amp;"-"&amp;TEXT(Reisekosten!H291,"tt"))</f>
        <v/>
      </c>
      <c r="D297" s="33" t="str">
        <f>IF(Reisekosten!K263="","",Reisekosten!K263)</f>
        <v/>
      </c>
      <c r="E297" s="31" t="str">
        <f t="shared" si="9"/>
        <v/>
      </c>
      <c r="F297" s="23" t="str">
        <f>IF(D297="","",IF(Reisekosten!$K263&lt;&gt;Reisekosten!$H263,"Km-Geld: "&amp;Reisekosten!#REF!&amp;" "&amp;TEXT(Reisekosten!$H263,"t. MMM ")&amp;"bis "&amp;TEXT(Reisekosten!$K263,"t. MMM "),"Km-Geld: "&amp;Reisekosten!#REF!&amp;" am "&amp;TEXT(Reisekosten!$H263,"t. MMM ")))</f>
        <v/>
      </c>
    </row>
    <row r="298" spans="1:6">
      <c r="A298" s="103" t="str">
        <f>IFERROR(IF(C298="","",-Reisekosten!V292),"")</f>
        <v/>
      </c>
      <c r="B298" s="31" t="str">
        <f t="shared" si="8"/>
        <v/>
      </c>
      <c r="C298" s="32" t="str">
        <f>IF(Reisekosten!H292="","",TEXT(Reisekosten!H292,"MM")&amp;"-"&amp;TEXT(Reisekosten!H292,"tt"))</f>
        <v/>
      </c>
      <c r="D298" s="33" t="str">
        <f>IF(Reisekosten!K264="","",Reisekosten!K264)</f>
        <v/>
      </c>
      <c r="E298" s="31" t="str">
        <f t="shared" si="9"/>
        <v/>
      </c>
      <c r="F298" s="23" t="str">
        <f>IF(D298="","",IF(Reisekosten!$K264&lt;&gt;Reisekosten!$H264,"Km-Geld: "&amp;Reisekosten!#REF!&amp;" "&amp;TEXT(Reisekosten!$H264,"t. MMM ")&amp;"bis "&amp;TEXT(Reisekosten!$K264,"t. MMM "),"Km-Geld: "&amp;Reisekosten!#REF!&amp;" am "&amp;TEXT(Reisekosten!$H264,"t. MMM ")))</f>
        <v/>
      </c>
    </row>
    <row r="299" spans="1:6">
      <c r="A299" s="103" t="str">
        <f>IFERROR(IF(C299="","",-Reisekosten!V293),"")</f>
        <v/>
      </c>
      <c r="B299" s="31" t="str">
        <f t="shared" si="8"/>
        <v/>
      </c>
      <c r="C299" s="32" t="str">
        <f>IF(Reisekosten!H293="","",TEXT(Reisekosten!H293,"MM")&amp;"-"&amp;TEXT(Reisekosten!H293,"tt"))</f>
        <v/>
      </c>
      <c r="D299" s="33" t="str">
        <f>IF(Reisekosten!K265="","",Reisekosten!K265)</f>
        <v/>
      </c>
      <c r="E299" s="31" t="str">
        <f t="shared" si="9"/>
        <v/>
      </c>
      <c r="F299" s="23" t="str">
        <f>IF(D299="","",IF(Reisekosten!$K265&lt;&gt;Reisekosten!$H265,"Km-Geld: "&amp;Reisekosten!#REF!&amp;" "&amp;TEXT(Reisekosten!$H265,"t. MMM ")&amp;"bis "&amp;TEXT(Reisekosten!$K265,"t. MMM "),"Km-Geld: "&amp;Reisekosten!#REF!&amp;" am "&amp;TEXT(Reisekosten!$H265,"t. MMM ")))</f>
        <v/>
      </c>
    </row>
    <row r="300" spans="1:6">
      <c r="A300" s="103" t="str">
        <f>IFERROR(IF(C300="","",-Reisekosten!V294),"")</f>
        <v/>
      </c>
      <c r="B300" s="31" t="str">
        <f t="shared" si="8"/>
        <v/>
      </c>
      <c r="C300" s="32" t="str">
        <f>IF(Reisekosten!H294="","",TEXT(Reisekosten!H294,"MM")&amp;"-"&amp;TEXT(Reisekosten!H294,"tt"))</f>
        <v/>
      </c>
      <c r="D300" s="33" t="str">
        <f>IF(Reisekosten!K266="","",Reisekosten!K266)</f>
        <v/>
      </c>
      <c r="E300" s="31" t="str">
        <f t="shared" si="9"/>
        <v/>
      </c>
      <c r="F300" s="23" t="str">
        <f>IF(D300="","",IF(Reisekosten!$K266&lt;&gt;Reisekosten!$H266,"Km-Geld: "&amp;Reisekosten!#REF!&amp;" "&amp;TEXT(Reisekosten!$H266,"t. MMM ")&amp;"bis "&amp;TEXT(Reisekosten!$K266,"t. MMM "),"Km-Geld: "&amp;Reisekosten!#REF!&amp;" am "&amp;TEXT(Reisekosten!$H266,"t. MMM ")))</f>
        <v/>
      </c>
    </row>
    <row r="301" spans="1:6">
      <c r="A301" s="103" t="str">
        <f>IFERROR(IF(C301="","",-Reisekosten!V295),"")</f>
        <v/>
      </c>
      <c r="B301" s="31" t="str">
        <f t="shared" si="8"/>
        <v/>
      </c>
      <c r="C301" s="32" t="str">
        <f>IF(Reisekosten!H295="","",TEXT(Reisekosten!H295,"MM")&amp;"-"&amp;TEXT(Reisekosten!H295,"tt"))</f>
        <v/>
      </c>
      <c r="D301" s="33" t="str">
        <f>IF(Reisekosten!K267="","",Reisekosten!K267)</f>
        <v/>
      </c>
      <c r="E301" s="31" t="str">
        <f t="shared" si="9"/>
        <v/>
      </c>
      <c r="F301" s="23" t="str">
        <f>IF(D301="","",IF(Reisekosten!$K267&lt;&gt;Reisekosten!$H267,"Km-Geld: "&amp;Reisekosten!#REF!&amp;" "&amp;TEXT(Reisekosten!$H267,"t. MMM ")&amp;"bis "&amp;TEXT(Reisekosten!$K267,"t. MMM "),"Km-Geld: "&amp;Reisekosten!#REF!&amp;" am "&amp;TEXT(Reisekosten!$H267,"t. MMM ")))</f>
        <v/>
      </c>
    </row>
    <row r="302" spans="1:6">
      <c r="A302" s="103" t="str">
        <f>IFERROR(IF(C302="","",-Reisekosten!V296),"")</f>
        <v/>
      </c>
      <c r="B302" s="31" t="str">
        <f t="shared" si="8"/>
        <v/>
      </c>
      <c r="C302" s="32" t="str">
        <f>IF(Reisekosten!H296="","",TEXT(Reisekosten!H296,"MM")&amp;"-"&amp;TEXT(Reisekosten!H296,"tt"))</f>
        <v/>
      </c>
      <c r="D302" s="33" t="str">
        <f>IF(Reisekosten!K268="","",Reisekosten!K268)</f>
        <v/>
      </c>
      <c r="E302" s="31" t="str">
        <f t="shared" si="9"/>
        <v/>
      </c>
      <c r="F302" s="23" t="str">
        <f>IF(D302="","",IF(Reisekosten!$K268&lt;&gt;Reisekosten!$H268,"Km-Geld: "&amp;Reisekosten!#REF!&amp;" "&amp;TEXT(Reisekosten!$H268,"t. MMM ")&amp;"bis "&amp;TEXT(Reisekosten!$K268,"t. MMM "),"Km-Geld: "&amp;Reisekosten!#REF!&amp;" am "&amp;TEXT(Reisekosten!$H268,"t. MMM ")))</f>
        <v/>
      </c>
    </row>
    <row r="303" spans="1:6">
      <c r="A303" s="103" t="str">
        <f>IFERROR(IF(C303="","",-Reisekosten!V297),"")</f>
        <v/>
      </c>
      <c r="B303" s="31" t="str">
        <f t="shared" si="8"/>
        <v/>
      </c>
      <c r="C303" s="32" t="str">
        <f>IF(Reisekosten!H297="","",TEXT(Reisekosten!H297,"MM")&amp;"-"&amp;TEXT(Reisekosten!H297,"tt"))</f>
        <v/>
      </c>
      <c r="D303" s="33" t="str">
        <f>IF(Reisekosten!K269="","",Reisekosten!K269)</f>
        <v/>
      </c>
      <c r="E303" s="31" t="str">
        <f t="shared" si="9"/>
        <v/>
      </c>
      <c r="F303" s="23" t="str">
        <f>IF(D303="","",IF(Reisekosten!$K269&lt;&gt;Reisekosten!$H269,"Km-Geld: "&amp;Reisekosten!#REF!&amp;" "&amp;TEXT(Reisekosten!$H269,"t. MMM ")&amp;"bis "&amp;TEXT(Reisekosten!$K269,"t. MMM "),"Km-Geld: "&amp;Reisekosten!#REF!&amp;" am "&amp;TEXT(Reisekosten!$H269,"t. MMM ")))</f>
        <v/>
      </c>
    </row>
    <row r="304" spans="1:6">
      <c r="A304" s="103" t="str">
        <f>IFERROR(IF(C304="","",-Reisekosten!V298),"")</f>
        <v/>
      </c>
      <c r="B304" s="31" t="str">
        <f t="shared" si="8"/>
        <v/>
      </c>
      <c r="C304" s="32" t="str">
        <f>IF(Reisekosten!H298="","",TEXT(Reisekosten!H298,"MM")&amp;"-"&amp;TEXT(Reisekosten!H298,"tt"))</f>
        <v/>
      </c>
      <c r="D304" s="33" t="str">
        <f>IF(Reisekosten!K270="","",Reisekosten!K270)</f>
        <v/>
      </c>
      <c r="E304" s="31" t="str">
        <f t="shared" si="9"/>
        <v/>
      </c>
      <c r="F304" s="23" t="str">
        <f>IF(D304="","",IF(Reisekosten!$K270&lt;&gt;Reisekosten!$H270,"Km-Geld: "&amp;Reisekosten!#REF!&amp;" "&amp;TEXT(Reisekosten!$H270,"t. MMM ")&amp;"bis "&amp;TEXT(Reisekosten!$K270,"t. MMM "),"Km-Geld: "&amp;Reisekosten!#REF!&amp;" am "&amp;TEXT(Reisekosten!$H270,"t. MMM ")))</f>
        <v/>
      </c>
    </row>
    <row r="305" spans="1:6">
      <c r="A305" s="103" t="str">
        <f>IFERROR(IF(C305="","",-Reisekosten!V299),"")</f>
        <v/>
      </c>
      <c r="B305" s="31" t="str">
        <f t="shared" si="8"/>
        <v/>
      </c>
      <c r="C305" s="32" t="str">
        <f>IF(Reisekosten!H299="","",TEXT(Reisekosten!H299,"MM")&amp;"-"&amp;TEXT(Reisekosten!H299,"tt"))</f>
        <v/>
      </c>
      <c r="D305" s="33" t="str">
        <f>IF(Reisekosten!K271="","",Reisekosten!K271)</f>
        <v/>
      </c>
      <c r="E305" s="31" t="str">
        <f t="shared" si="9"/>
        <v/>
      </c>
      <c r="F305" s="23" t="str">
        <f>IF(D305="","",IF(Reisekosten!$K271&lt;&gt;Reisekosten!$H271,"Km-Geld: "&amp;Reisekosten!#REF!&amp;" "&amp;TEXT(Reisekosten!$H271,"t. MMM ")&amp;"bis "&amp;TEXT(Reisekosten!$K271,"t. MMM "),"Km-Geld: "&amp;Reisekosten!#REF!&amp;" am "&amp;TEXT(Reisekosten!$H271,"t. MMM ")))</f>
        <v/>
      </c>
    </row>
    <row r="306" spans="1:6">
      <c r="A306" s="103" t="str">
        <f>IFERROR(IF(C306="","",-Reisekosten!V300),"")</f>
        <v/>
      </c>
      <c r="B306" s="31" t="str">
        <f t="shared" si="8"/>
        <v/>
      </c>
      <c r="C306" s="32" t="str">
        <f>IF(Reisekosten!H300="","",TEXT(Reisekosten!H300,"MM")&amp;"-"&amp;TEXT(Reisekosten!H300,"tt"))</f>
        <v/>
      </c>
      <c r="D306" s="33" t="str">
        <f>IF(Reisekosten!K272="","",Reisekosten!K272)</f>
        <v/>
      </c>
      <c r="E306" s="31" t="str">
        <f t="shared" si="9"/>
        <v/>
      </c>
      <c r="F306" s="23" t="str">
        <f>IF(D306="","",IF(Reisekosten!$K272&lt;&gt;Reisekosten!$H272,"Km-Geld: "&amp;Reisekosten!#REF!&amp;" "&amp;TEXT(Reisekosten!$H272,"t. MMM ")&amp;"bis "&amp;TEXT(Reisekosten!$K272,"t. MMM "),"Km-Geld: "&amp;Reisekosten!#REF!&amp;" am "&amp;TEXT(Reisekosten!$H272,"t. MMM ")))</f>
        <v/>
      </c>
    </row>
    <row r="307" spans="1:6">
      <c r="A307" s="103" t="str">
        <f>IFERROR(IF(C307="","",-Reisekosten!V301),"")</f>
        <v/>
      </c>
      <c r="B307" s="31" t="str">
        <f t="shared" si="8"/>
        <v/>
      </c>
      <c r="C307" s="32" t="str">
        <f>IF(Reisekosten!H301="","",TEXT(Reisekosten!H301,"MM")&amp;"-"&amp;TEXT(Reisekosten!H301,"tt"))</f>
        <v/>
      </c>
      <c r="D307" s="33" t="str">
        <f>IF(Reisekosten!K273="","",Reisekosten!K273)</f>
        <v/>
      </c>
      <c r="E307" s="31" t="str">
        <f t="shared" si="9"/>
        <v/>
      </c>
      <c r="F307" s="23" t="str">
        <f>IF(D307="","",IF(Reisekosten!$K273&lt;&gt;Reisekosten!$H273,"Km-Geld: "&amp;Reisekosten!#REF!&amp;" "&amp;TEXT(Reisekosten!$H273,"t. MMM ")&amp;"bis "&amp;TEXT(Reisekosten!$K273,"t. MMM "),"Km-Geld: "&amp;Reisekosten!#REF!&amp;" am "&amp;TEXT(Reisekosten!$H273,"t. MMM ")))</f>
        <v/>
      </c>
    </row>
    <row r="308" spans="1:6">
      <c r="A308" s="103" t="str">
        <f>IFERROR(IF(C308="","",-Reisekosten!V302),"")</f>
        <v/>
      </c>
      <c r="B308" s="31" t="str">
        <f t="shared" si="8"/>
        <v/>
      </c>
      <c r="C308" s="32" t="str">
        <f>IF(Reisekosten!H302="","",TEXT(Reisekosten!H302,"MM")&amp;"-"&amp;TEXT(Reisekosten!H302,"tt"))</f>
        <v/>
      </c>
      <c r="D308" s="33" t="str">
        <f>IF(Reisekosten!K274="","",Reisekosten!K274)</f>
        <v/>
      </c>
      <c r="E308" s="31" t="str">
        <f t="shared" si="9"/>
        <v/>
      </c>
      <c r="F308" s="23" t="str">
        <f>IF(D308="","",IF(Reisekosten!$K274&lt;&gt;Reisekosten!$H274,"Km-Geld: "&amp;Reisekosten!#REF!&amp;" "&amp;TEXT(Reisekosten!$H274,"t. MMM ")&amp;"bis "&amp;TEXT(Reisekosten!$K274,"t. MMM "),"Km-Geld: "&amp;Reisekosten!#REF!&amp;" am "&amp;TEXT(Reisekosten!$H274,"t. MMM ")))</f>
        <v/>
      </c>
    </row>
    <row r="309" spans="1:6">
      <c r="A309" s="103" t="str">
        <f>IFERROR(IF(C309="","",-Reisekosten!V303),"")</f>
        <v/>
      </c>
      <c r="B309" s="31" t="str">
        <f t="shared" si="8"/>
        <v/>
      </c>
      <c r="C309" s="32" t="str">
        <f>IF(Reisekosten!H303="","",TEXT(Reisekosten!H303,"MM")&amp;"-"&amp;TEXT(Reisekosten!H303,"tt"))</f>
        <v/>
      </c>
      <c r="D309" s="33" t="str">
        <f>IF(Reisekosten!K275="","",Reisekosten!K275)</f>
        <v/>
      </c>
      <c r="E309" s="31" t="str">
        <f t="shared" si="9"/>
        <v/>
      </c>
      <c r="F309" s="23" t="str">
        <f>IF(D309="","",IF(Reisekosten!$K275&lt;&gt;Reisekosten!$H275,"Km-Geld: "&amp;Reisekosten!#REF!&amp;" "&amp;TEXT(Reisekosten!$H275,"t. MMM ")&amp;"bis "&amp;TEXT(Reisekosten!$K275,"t. MMM "),"Km-Geld: "&amp;Reisekosten!#REF!&amp;" am "&amp;TEXT(Reisekosten!$H275,"t. MMM ")))</f>
        <v/>
      </c>
    </row>
    <row r="310" spans="1:6">
      <c r="A310" s="103" t="str">
        <f>IFERROR(IF(C310="","",-Reisekosten!V304),"")</f>
        <v/>
      </c>
      <c r="B310" s="31" t="str">
        <f t="shared" si="8"/>
        <v/>
      </c>
      <c r="C310" s="32" t="str">
        <f>IF(Reisekosten!H304="","",TEXT(Reisekosten!H304,"MM")&amp;"-"&amp;TEXT(Reisekosten!H304,"tt"))</f>
        <v/>
      </c>
      <c r="D310" s="33" t="str">
        <f>IF(Reisekosten!K276="","",Reisekosten!K276)</f>
        <v/>
      </c>
      <c r="E310" s="31" t="str">
        <f t="shared" si="9"/>
        <v/>
      </c>
      <c r="F310" s="23" t="str">
        <f>IF(D310="","",IF(Reisekosten!$K276&lt;&gt;Reisekosten!$H276,"Km-Geld: "&amp;Reisekosten!#REF!&amp;" "&amp;TEXT(Reisekosten!$H276,"t. MMM ")&amp;"bis "&amp;TEXT(Reisekosten!$K276,"t. MMM "),"Km-Geld: "&amp;Reisekosten!#REF!&amp;" am "&amp;TEXT(Reisekosten!$H276,"t. MMM ")))</f>
        <v/>
      </c>
    </row>
    <row r="311" spans="1:6">
      <c r="A311" s="103" t="str">
        <f>IFERROR(IF(C311="","",-Reisekosten!V305),"")</f>
        <v/>
      </c>
      <c r="B311" s="31" t="str">
        <f t="shared" si="8"/>
        <v/>
      </c>
      <c r="C311" s="32" t="str">
        <f>IF(Reisekosten!H305="","",TEXT(Reisekosten!H305,"MM")&amp;"-"&amp;TEXT(Reisekosten!H305,"tt"))</f>
        <v/>
      </c>
      <c r="D311" s="33" t="str">
        <f>IF(Reisekosten!K277="","",Reisekosten!K277)</f>
        <v/>
      </c>
      <c r="E311" s="31" t="str">
        <f t="shared" si="9"/>
        <v/>
      </c>
      <c r="F311" s="23" t="str">
        <f>IF(D311="","",IF(Reisekosten!$K277&lt;&gt;Reisekosten!$H277,"Km-Geld: "&amp;Reisekosten!#REF!&amp;" "&amp;TEXT(Reisekosten!$H277,"t. MMM ")&amp;"bis "&amp;TEXT(Reisekosten!$K277,"t. MMM "),"Km-Geld: "&amp;Reisekosten!#REF!&amp;" am "&amp;TEXT(Reisekosten!$H277,"t. MMM ")))</f>
        <v/>
      </c>
    </row>
    <row r="312" spans="1:6">
      <c r="A312" s="103" t="str">
        <f>IFERROR(IF(C312="","",-Reisekosten!V306),"")</f>
        <v/>
      </c>
      <c r="B312" s="31" t="str">
        <f t="shared" si="8"/>
        <v/>
      </c>
      <c r="C312" s="32" t="str">
        <f>IF(Reisekosten!H306="","",TEXT(Reisekosten!H306,"MM")&amp;"-"&amp;TEXT(Reisekosten!H306,"tt"))</f>
        <v/>
      </c>
      <c r="D312" s="33" t="str">
        <f>IF(Reisekosten!K278="","",Reisekosten!K278)</f>
        <v/>
      </c>
      <c r="E312" s="31" t="str">
        <f t="shared" si="9"/>
        <v/>
      </c>
      <c r="F312" s="23" t="str">
        <f>IF(D312="","",IF(Reisekosten!$K278&lt;&gt;Reisekosten!$H278,"Km-Geld: "&amp;Reisekosten!#REF!&amp;" "&amp;TEXT(Reisekosten!$H278,"t. MMM ")&amp;"bis "&amp;TEXT(Reisekosten!$K278,"t. MMM "),"Km-Geld: "&amp;Reisekosten!#REF!&amp;" am "&amp;TEXT(Reisekosten!$H278,"t. MMM ")))</f>
        <v/>
      </c>
    </row>
    <row r="313" spans="1:6">
      <c r="A313" s="103" t="str">
        <f>IFERROR(IF(C313="","",-Reisekosten!V307),"")</f>
        <v/>
      </c>
      <c r="B313" s="31" t="str">
        <f t="shared" si="8"/>
        <v/>
      </c>
      <c r="C313" s="32" t="str">
        <f>IF(Reisekosten!H307="","",TEXT(Reisekosten!H307,"MM")&amp;"-"&amp;TEXT(Reisekosten!H307,"tt"))</f>
        <v/>
      </c>
      <c r="D313" s="33" t="str">
        <f>IF(Reisekosten!K279="","",Reisekosten!K279)</f>
        <v/>
      </c>
      <c r="E313" s="31" t="str">
        <f t="shared" si="9"/>
        <v/>
      </c>
      <c r="F313" s="23" t="str">
        <f>IF(D313="","",IF(Reisekosten!$K279&lt;&gt;Reisekosten!$H279,"Km-Geld: "&amp;Reisekosten!#REF!&amp;" "&amp;TEXT(Reisekosten!$H279,"t. MMM ")&amp;"bis "&amp;TEXT(Reisekosten!$K279,"t. MMM "),"Km-Geld: "&amp;Reisekosten!#REF!&amp;" am "&amp;TEXT(Reisekosten!$H279,"t. MMM ")))</f>
        <v/>
      </c>
    </row>
    <row r="314" spans="1:6">
      <c r="A314" s="103" t="str">
        <f>IFERROR(IF(C314="","",-Reisekosten!V308),"")</f>
        <v/>
      </c>
      <c r="B314" s="31" t="str">
        <f t="shared" si="8"/>
        <v/>
      </c>
      <c r="C314" s="32" t="str">
        <f>IF(Reisekosten!H308="","",TEXT(Reisekosten!H308,"MM")&amp;"-"&amp;TEXT(Reisekosten!H308,"tt"))</f>
        <v/>
      </c>
      <c r="D314" s="33" t="str">
        <f>IF(Reisekosten!K280="","",Reisekosten!K280)</f>
        <v/>
      </c>
      <c r="E314" s="31" t="str">
        <f t="shared" si="9"/>
        <v/>
      </c>
      <c r="F314" s="23" t="str">
        <f>IF(D314="","",IF(Reisekosten!$K280&lt;&gt;Reisekosten!$H280,"Km-Geld: "&amp;Reisekosten!#REF!&amp;" "&amp;TEXT(Reisekosten!$H280,"t. MMM ")&amp;"bis "&amp;TEXT(Reisekosten!$K280,"t. MMM "),"Km-Geld: "&amp;Reisekosten!#REF!&amp;" am "&amp;TEXT(Reisekosten!$H280,"t. MMM ")))</f>
        <v/>
      </c>
    </row>
    <row r="315" spans="1:6">
      <c r="A315" s="103" t="str">
        <f>IFERROR(IF(C315="","",-Reisekosten!V309),"")</f>
        <v/>
      </c>
      <c r="B315" s="31" t="str">
        <f t="shared" si="8"/>
        <v/>
      </c>
      <c r="C315" s="32" t="str">
        <f>IF(Reisekosten!H309="","",TEXT(Reisekosten!H309,"MM")&amp;"-"&amp;TEXT(Reisekosten!H309,"tt"))</f>
        <v/>
      </c>
      <c r="D315" s="33" t="str">
        <f>IF(Reisekosten!K281="","",Reisekosten!K281)</f>
        <v/>
      </c>
      <c r="E315" s="31" t="str">
        <f t="shared" si="9"/>
        <v/>
      </c>
      <c r="F315" s="23" t="str">
        <f>IF(D315="","",IF(Reisekosten!$K281&lt;&gt;Reisekosten!$H281,"Km-Geld: "&amp;Reisekosten!#REF!&amp;" "&amp;TEXT(Reisekosten!$H281,"t. MMM ")&amp;"bis "&amp;TEXT(Reisekosten!$K281,"t. MMM "),"Km-Geld: "&amp;Reisekosten!#REF!&amp;" am "&amp;TEXT(Reisekosten!$H281,"t. MMM ")))</f>
        <v/>
      </c>
    </row>
    <row r="316" spans="1:6">
      <c r="A316" s="103" t="str">
        <f>IFERROR(IF(C316="","",-Reisekosten!V310),"")</f>
        <v/>
      </c>
      <c r="B316" s="31" t="str">
        <f t="shared" si="8"/>
        <v/>
      </c>
      <c r="C316" s="32" t="str">
        <f>IF(Reisekosten!H310="","",TEXT(Reisekosten!H310,"MM")&amp;"-"&amp;TEXT(Reisekosten!H310,"tt"))</f>
        <v/>
      </c>
      <c r="D316" s="33" t="str">
        <f>IF(Reisekosten!K282="","",Reisekosten!K282)</f>
        <v/>
      </c>
      <c r="E316" s="31" t="str">
        <f t="shared" si="9"/>
        <v/>
      </c>
      <c r="F316" s="23" t="str">
        <f>IF(D316="","",IF(Reisekosten!$K282&lt;&gt;Reisekosten!$H282,"Km-Geld: "&amp;Reisekosten!#REF!&amp;" "&amp;TEXT(Reisekosten!$H282,"t. MMM ")&amp;"bis "&amp;TEXT(Reisekosten!$K282,"t. MMM "),"Km-Geld: "&amp;Reisekosten!#REF!&amp;" am "&amp;TEXT(Reisekosten!$H282,"t. MMM ")))</f>
        <v/>
      </c>
    </row>
    <row r="317" spans="1:6">
      <c r="A317" s="103" t="str">
        <f>IFERROR(IF(C317="","",-Reisekosten!V311),"")</f>
        <v/>
      </c>
      <c r="B317" s="31" t="str">
        <f t="shared" si="8"/>
        <v/>
      </c>
      <c r="C317" s="32" t="str">
        <f>IF(Reisekosten!H311="","",TEXT(Reisekosten!H311,"MM")&amp;"-"&amp;TEXT(Reisekosten!H311,"tt"))</f>
        <v/>
      </c>
      <c r="D317" s="33" t="str">
        <f>IF(Reisekosten!K283="","",Reisekosten!K283)</f>
        <v/>
      </c>
      <c r="E317" s="31" t="str">
        <f t="shared" si="9"/>
        <v/>
      </c>
      <c r="F317" s="23" t="str">
        <f>IF(D317="","",IF(Reisekosten!$K283&lt;&gt;Reisekosten!$H283,"Km-Geld: "&amp;Reisekosten!#REF!&amp;" "&amp;TEXT(Reisekosten!$H283,"t. MMM ")&amp;"bis "&amp;TEXT(Reisekosten!$K283,"t. MMM "),"Km-Geld: "&amp;Reisekosten!#REF!&amp;" am "&amp;TEXT(Reisekosten!$H283,"t. MMM ")))</f>
        <v/>
      </c>
    </row>
    <row r="318" spans="1:6">
      <c r="A318" s="103" t="str">
        <f>IFERROR(IF(C318="","",-Reisekosten!V312),"")</f>
        <v/>
      </c>
      <c r="B318" s="31" t="str">
        <f t="shared" si="8"/>
        <v/>
      </c>
      <c r="C318" s="32" t="str">
        <f>IF(Reisekosten!H312="","",TEXT(Reisekosten!H312,"MM")&amp;"-"&amp;TEXT(Reisekosten!H312,"tt"))</f>
        <v/>
      </c>
      <c r="D318" s="33" t="str">
        <f>IF(Reisekosten!K284="","",Reisekosten!K284)</f>
        <v/>
      </c>
      <c r="E318" s="31" t="str">
        <f t="shared" si="9"/>
        <v/>
      </c>
      <c r="F318" s="23" t="str">
        <f>IF(D318="","",IF(Reisekosten!$K284&lt;&gt;Reisekosten!$H284,"Km-Geld: "&amp;Reisekosten!#REF!&amp;" "&amp;TEXT(Reisekosten!$H284,"t. MMM ")&amp;"bis "&amp;TEXT(Reisekosten!$K284,"t. MMM "),"Km-Geld: "&amp;Reisekosten!#REF!&amp;" am "&amp;TEXT(Reisekosten!$H284,"t. MMM ")))</f>
        <v/>
      </c>
    </row>
    <row r="319" spans="1:6">
      <c r="A319" s="103" t="str">
        <f>IFERROR(IF(C319="","",-Reisekosten!V313),"")</f>
        <v/>
      </c>
      <c r="B319" s="31" t="str">
        <f t="shared" si="8"/>
        <v/>
      </c>
      <c r="C319" s="32" t="str">
        <f>IF(Reisekosten!H313="","",TEXT(Reisekosten!H313,"MM")&amp;"-"&amp;TEXT(Reisekosten!H313,"tt"))</f>
        <v/>
      </c>
      <c r="D319" s="33" t="str">
        <f>IF(Reisekosten!K285="","",Reisekosten!K285)</f>
        <v/>
      </c>
      <c r="E319" s="31" t="str">
        <f t="shared" si="9"/>
        <v/>
      </c>
      <c r="F319" s="23" t="str">
        <f>IF(D319="","",IF(Reisekosten!$K285&lt;&gt;Reisekosten!$H285,"Km-Geld: "&amp;Reisekosten!#REF!&amp;" "&amp;TEXT(Reisekosten!$H285,"t. MMM ")&amp;"bis "&amp;TEXT(Reisekosten!$K285,"t. MMM "),"Km-Geld: "&amp;Reisekosten!#REF!&amp;" am "&amp;TEXT(Reisekosten!$H285,"t. MMM ")))</f>
        <v/>
      </c>
    </row>
    <row r="320" spans="1:6">
      <c r="A320" s="103" t="str">
        <f>IFERROR(IF(C320="","",-Reisekosten!V314),"")</f>
        <v/>
      </c>
      <c r="B320" s="31" t="str">
        <f t="shared" si="8"/>
        <v/>
      </c>
      <c r="C320" s="32" t="str">
        <f>IF(Reisekosten!H314="","",TEXT(Reisekosten!H314,"MM")&amp;"-"&amp;TEXT(Reisekosten!H314,"tt"))</f>
        <v/>
      </c>
      <c r="D320" s="33" t="str">
        <f>IF(Reisekosten!K286="","",Reisekosten!K286)</f>
        <v/>
      </c>
      <c r="E320" s="31" t="str">
        <f t="shared" si="9"/>
        <v/>
      </c>
      <c r="F320" s="23" t="str">
        <f>IF(D320="","",IF(Reisekosten!$K286&lt;&gt;Reisekosten!$H286,"Km-Geld: "&amp;Reisekosten!#REF!&amp;" "&amp;TEXT(Reisekosten!$H286,"t. MMM ")&amp;"bis "&amp;TEXT(Reisekosten!$K286,"t. MMM "),"Km-Geld: "&amp;Reisekosten!#REF!&amp;" am "&amp;TEXT(Reisekosten!$H286,"t. MMM ")))</f>
        <v/>
      </c>
    </row>
    <row r="321" spans="1:6">
      <c r="A321" s="103" t="str">
        <f>IFERROR(IF(C321="","",-Reisekosten!V315),"")</f>
        <v/>
      </c>
      <c r="B321" s="31" t="str">
        <f t="shared" si="8"/>
        <v/>
      </c>
      <c r="C321" s="32" t="str">
        <f>IF(Reisekosten!H315="","",TEXT(Reisekosten!H315,"MM")&amp;"-"&amp;TEXT(Reisekosten!H315,"tt"))</f>
        <v/>
      </c>
      <c r="D321" s="33" t="str">
        <f>IF(Reisekosten!K287="","",Reisekosten!K287)</f>
        <v/>
      </c>
      <c r="E321" s="31" t="str">
        <f t="shared" si="9"/>
        <v/>
      </c>
      <c r="F321" s="23" t="str">
        <f>IF(D321="","",IF(Reisekosten!$K287&lt;&gt;Reisekosten!$H287,"Km-Geld: "&amp;Reisekosten!#REF!&amp;" "&amp;TEXT(Reisekosten!$H287,"t. MMM ")&amp;"bis "&amp;TEXT(Reisekosten!$K287,"t. MMM "),"Km-Geld: "&amp;Reisekosten!#REF!&amp;" am "&amp;TEXT(Reisekosten!$H287,"t. MMM ")))</f>
        <v/>
      </c>
    </row>
    <row r="322" spans="1:6">
      <c r="A322" s="103" t="str">
        <f>IFERROR(IF(C322="","",-Reisekosten!V316),"")</f>
        <v/>
      </c>
      <c r="B322" s="31" t="str">
        <f t="shared" si="8"/>
        <v/>
      </c>
      <c r="C322" s="32" t="str">
        <f>IF(Reisekosten!H316="","",TEXT(Reisekosten!H316,"MM")&amp;"-"&amp;TEXT(Reisekosten!H316,"tt"))</f>
        <v/>
      </c>
      <c r="D322" s="33" t="str">
        <f>IF(Reisekosten!K288="","",Reisekosten!K288)</f>
        <v/>
      </c>
      <c r="E322" s="31" t="str">
        <f t="shared" si="9"/>
        <v/>
      </c>
      <c r="F322" s="23" t="str">
        <f>IF(D322="","",IF(Reisekosten!$K288&lt;&gt;Reisekosten!$H288,"Km-Geld: "&amp;Reisekosten!#REF!&amp;" "&amp;TEXT(Reisekosten!$H288,"t. MMM ")&amp;"bis "&amp;TEXT(Reisekosten!$K288,"t. MMM "),"Km-Geld: "&amp;Reisekosten!#REF!&amp;" am "&amp;TEXT(Reisekosten!$H288,"t. MMM ")))</f>
        <v/>
      </c>
    </row>
    <row r="323" spans="1:6">
      <c r="A323" s="103" t="str">
        <f>IFERROR(IF(C323="","",-Reisekosten!V317),"")</f>
        <v/>
      </c>
      <c r="B323" s="31" t="str">
        <f t="shared" si="8"/>
        <v/>
      </c>
      <c r="C323" s="32" t="str">
        <f>IF(Reisekosten!H317="","",TEXT(Reisekosten!H317,"MM")&amp;"-"&amp;TEXT(Reisekosten!H317,"tt"))</f>
        <v/>
      </c>
      <c r="D323" s="33" t="str">
        <f>IF(Reisekosten!K289="","",Reisekosten!K289)</f>
        <v/>
      </c>
      <c r="E323" s="31" t="str">
        <f t="shared" si="9"/>
        <v/>
      </c>
      <c r="F323" s="23" t="str">
        <f>IF(D323="","",IF(Reisekosten!$K289&lt;&gt;Reisekosten!$H289,"Km-Geld: "&amp;Reisekosten!#REF!&amp;" "&amp;TEXT(Reisekosten!$H289,"t. MMM ")&amp;"bis "&amp;TEXT(Reisekosten!$K289,"t. MMM "),"Km-Geld: "&amp;Reisekosten!#REF!&amp;" am "&amp;TEXT(Reisekosten!$H289,"t. MMM ")))</f>
        <v/>
      </c>
    </row>
    <row r="324" spans="1:6">
      <c r="A324" s="103" t="str">
        <f>IFERROR(IF(C324="","",-Reisekosten!V318),"")</f>
        <v/>
      </c>
      <c r="B324" s="31" t="str">
        <f t="shared" si="8"/>
        <v/>
      </c>
      <c r="C324" s="32" t="str">
        <f>IF(Reisekosten!H318="","",TEXT(Reisekosten!H318,"MM")&amp;"-"&amp;TEXT(Reisekosten!H318,"tt"))</f>
        <v/>
      </c>
      <c r="D324" s="33" t="str">
        <f>IF(Reisekosten!K290="","",Reisekosten!K290)</f>
        <v/>
      </c>
      <c r="E324" s="31" t="str">
        <f t="shared" si="9"/>
        <v/>
      </c>
      <c r="F324" s="23" t="str">
        <f>IF(D324="","",IF(Reisekosten!$K290&lt;&gt;Reisekosten!$H290,"Km-Geld: "&amp;Reisekosten!#REF!&amp;" "&amp;TEXT(Reisekosten!$H290,"t. MMM ")&amp;"bis "&amp;TEXT(Reisekosten!$K290,"t. MMM "),"Km-Geld: "&amp;Reisekosten!#REF!&amp;" am "&amp;TEXT(Reisekosten!$H290,"t. MMM ")))</f>
        <v/>
      </c>
    </row>
    <row r="325" spans="1:6">
      <c r="A325" s="103" t="str">
        <f>IFERROR(IF(C325="","",-Reisekosten!V319),"")</f>
        <v/>
      </c>
      <c r="B325" s="31" t="str">
        <f t="shared" si="8"/>
        <v/>
      </c>
      <c r="C325" s="32" t="str">
        <f>IF(Reisekosten!H319="","",TEXT(Reisekosten!H319,"MM")&amp;"-"&amp;TEXT(Reisekosten!H319,"tt"))</f>
        <v/>
      </c>
      <c r="D325" s="33" t="str">
        <f>IF(Reisekosten!K291="","",Reisekosten!K291)</f>
        <v/>
      </c>
      <c r="E325" s="31" t="str">
        <f t="shared" si="9"/>
        <v/>
      </c>
      <c r="F325" s="23" t="str">
        <f>IF(D325="","",IF(Reisekosten!$K291&lt;&gt;Reisekosten!$H291,"Km-Geld: "&amp;Reisekosten!#REF!&amp;" "&amp;TEXT(Reisekosten!$H291,"t. MMM ")&amp;"bis "&amp;TEXT(Reisekosten!$K291,"t. MMM "),"Km-Geld: "&amp;Reisekosten!#REF!&amp;" am "&amp;TEXT(Reisekosten!$H291,"t. MMM ")))</f>
        <v/>
      </c>
    </row>
    <row r="326" spans="1:6">
      <c r="A326" s="103" t="str">
        <f>IFERROR(IF(C326="","",-Reisekosten!V320),"")</f>
        <v/>
      </c>
      <c r="B326" s="31" t="str">
        <f t="shared" si="8"/>
        <v/>
      </c>
      <c r="C326" s="32" t="str">
        <f>IF(Reisekosten!H320="","",TEXT(Reisekosten!H320,"MM")&amp;"-"&amp;TEXT(Reisekosten!H320,"tt"))</f>
        <v/>
      </c>
      <c r="D326" s="33" t="str">
        <f>IF(Reisekosten!K292="","",Reisekosten!K292)</f>
        <v/>
      </c>
      <c r="E326" s="31" t="str">
        <f t="shared" si="9"/>
        <v/>
      </c>
      <c r="F326" s="23" t="str">
        <f>IF(D326="","",IF(Reisekosten!$K292&lt;&gt;Reisekosten!$H292,"Km-Geld: "&amp;Reisekosten!#REF!&amp;" "&amp;TEXT(Reisekosten!$H292,"t. MMM ")&amp;"bis "&amp;TEXT(Reisekosten!$K292,"t. MMM "),"Km-Geld: "&amp;Reisekosten!#REF!&amp;" am "&amp;TEXT(Reisekosten!$H292,"t. MMM ")))</f>
        <v/>
      </c>
    </row>
    <row r="327" spans="1:6">
      <c r="A327" s="103" t="str">
        <f>IFERROR(IF(C327="","",-Reisekosten!V321),"")</f>
        <v/>
      </c>
      <c r="B327" s="31" t="str">
        <f t="shared" si="8"/>
        <v/>
      </c>
      <c r="C327" s="32" t="str">
        <f>IF(Reisekosten!H321="","",TEXT(Reisekosten!H321,"MM")&amp;"-"&amp;TEXT(Reisekosten!H321,"tt"))</f>
        <v/>
      </c>
      <c r="D327" s="33" t="str">
        <f>IF(Reisekosten!K293="","",Reisekosten!K293)</f>
        <v/>
      </c>
      <c r="E327" s="31" t="str">
        <f t="shared" si="9"/>
        <v/>
      </c>
      <c r="F327" s="23" t="str">
        <f>IF(D327="","",IF(Reisekosten!$K293&lt;&gt;Reisekosten!$H293,"Km-Geld: "&amp;Reisekosten!#REF!&amp;" "&amp;TEXT(Reisekosten!$H293,"t. MMM ")&amp;"bis "&amp;TEXT(Reisekosten!$K293,"t. MMM "),"Km-Geld: "&amp;Reisekosten!#REF!&amp;" am "&amp;TEXT(Reisekosten!$H293,"t. MMM ")))</f>
        <v/>
      </c>
    </row>
    <row r="328" spans="1:6">
      <c r="A328" s="103" t="str">
        <f>IFERROR(IF(C328="","",-Reisekosten!V322),"")</f>
        <v/>
      </c>
      <c r="B328" s="31" t="str">
        <f t="shared" si="8"/>
        <v/>
      </c>
      <c r="C328" s="32" t="str">
        <f>IF(Reisekosten!H322="","",TEXT(Reisekosten!H322,"MM")&amp;"-"&amp;TEXT(Reisekosten!H322,"tt"))</f>
        <v/>
      </c>
      <c r="D328" s="33" t="str">
        <f>IF(Reisekosten!K294="","",Reisekosten!K294)</f>
        <v/>
      </c>
      <c r="E328" s="31" t="str">
        <f t="shared" si="9"/>
        <v/>
      </c>
      <c r="F328" s="23" t="str">
        <f>IF(D328="","",IF(Reisekosten!$K294&lt;&gt;Reisekosten!$H294,"Km-Geld: "&amp;Reisekosten!#REF!&amp;" "&amp;TEXT(Reisekosten!$H294,"t. MMM ")&amp;"bis "&amp;TEXT(Reisekosten!$K294,"t. MMM "),"Km-Geld: "&amp;Reisekosten!#REF!&amp;" am "&amp;TEXT(Reisekosten!$H294,"t. MMM ")))</f>
        <v/>
      </c>
    </row>
    <row r="329" spans="1:6">
      <c r="A329" s="103" t="str">
        <f>IFERROR(IF(C329="","",-Reisekosten!V323),"")</f>
        <v/>
      </c>
      <c r="B329" s="31" t="str">
        <f t="shared" si="8"/>
        <v/>
      </c>
      <c r="C329" s="32" t="str">
        <f>IF(Reisekosten!H323="","",TEXT(Reisekosten!H323,"MM")&amp;"-"&amp;TEXT(Reisekosten!H323,"tt"))</f>
        <v/>
      </c>
      <c r="D329" s="33" t="str">
        <f>IF(Reisekosten!K295="","",Reisekosten!K295)</f>
        <v/>
      </c>
      <c r="E329" s="31" t="str">
        <f t="shared" si="9"/>
        <v/>
      </c>
      <c r="F329" s="23" t="str">
        <f>IF(D329="","",IF(Reisekosten!$K295&lt;&gt;Reisekosten!$H295,"Km-Geld: "&amp;Reisekosten!#REF!&amp;" "&amp;TEXT(Reisekosten!$H295,"t. MMM ")&amp;"bis "&amp;TEXT(Reisekosten!$K295,"t. MMM "),"Km-Geld: "&amp;Reisekosten!#REF!&amp;" am "&amp;TEXT(Reisekosten!$H295,"t. MMM ")))</f>
        <v/>
      </c>
    </row>
    <row r="330" spans="1:6">
      <c r="A330" s="103" t="str">
        <f>IFERROR(IF(C330="","",-Reisekosten!V324),"")</f>
        <v/>
      </c>
      <c r="B330" s="31" t="str">
        <f t="shared" si="8"/>
        <v/>
      </c>
      <c r="C330" s="32" t="str">
        <f>IF(Reisekosten!H324="","",TEXT(Reisekosten!H324,"MM")&amp;"-"&amp;TEXT(Reisekosten!H324,"tt"))</f>
        <v/>
      </c>
      <c r="D330" s="33" t="str">
        <f>IF(Reisekosten!K296="","",Reisekosten!K296)</f>
        <v/>
      </c>
      <c r="E330" s="31" t="str">
        <f t="shared" si="9"/>
        <v/>
      </c>
      <c r="F330" s="23" t="str">
        <f>IF(D330="","",IF(Reisekosten!$K296&lt;&gt;Reisekosten!$H296,"Km-Geld: "&amp;Reisekosten!#REF!&amp;" "&amp;TEXT(Reisekosten!$H296,"t. MMM ")&amp;"bis "&amp;TEXT(Reisekosten!$K296,"t. MMM "),"Km-Geld: "&amp;Reisekosten!#REF!&amp;" am "&amp;TEXT(Reisekosten!$H296,"t. MMM ")))</f>
        <v/>
      </c>
    </row>
    <row r="331" spans="1:6">
      <c r="A331" s="103" t="str">
        <f>IFERROR(IF(C331="","",-Reisekosten!V325),"")</f>
        <v/>
      </c>
      <c r="B331" s="31" t="str">
        <f t="shared" si="8"/>
        <v/>
      </c>
      <c r="C331" s="32" t="str">
        <f>IF(Reisekosten!H325="","",TEXT(Reisekosten!H325,"MM")&amp;"-"&amp;TEXT(Reisekosten!H325,"tt"))</f>
        <v/>
      </c>
      <c r="D331" s="33" t="str">
        <f>IF(Reisekosten!K297="","",Reisekosten!K297)</f>
        <v/>
      </c>
      <c r="E331" s="31" t="str">
        <f t="shared" si="9"/>
        <v/>
      </c>
      <c r="F331" s="23" t="str">
        <f>IF(D331="","",IF(Reisekosten!$K297&lt;&gt;Reisekosten!$H297,"Km-Geld: "&amp;Reisekosten!#REF!&amp;" "&amp;TEXT(Reisekosten!$H297,"t. MMM ")&amp;"bis "&amp;TEXT(Reisekosten!$K297,"t. MMM "),"Km-Geld: "&amp;Reisekosten!#REF!&amp;" am "&amp;TEXT(Reisekosten!$H297,"t. MMM ")))</f>
        <v/>
      </c>
    </row>
    <row r="332" spans="1:6">
      <c r="A332" s="103" t="str">
        <f>IFERROR(IF(C332="","",-Reisekosten!V326),"")</f>
        <v/>
      </c>
      <c r="B332" s="31" t="str">
        <f t="shared" si="8"/>
        <v/>
      </c>
      <c r="C332" s="32" t="str">
        <f>IF(Reisekosten!H326="","",TEXT(Reisekosten!H326,"MM")&amp;"-"&amp;TEXT(Reisekosten!H326,"tt"))</f>
        <v/>
      </c>
      <c r="D332" s="33" t="str">
        <f>IF(Reisekosten!K298="","",Reisekosten!K298)</f>
        <v/>
      </c>
      <c r="E332" s="31" t="str">
        <f t="shared" si="9"/>
        <v/>
      </c>
      <c r="F332" s="23" t="str">
        <f>IF(D332="","",IF(Reisekosten!$K298&lt;&gt;Reisekosten!$H298,"Km-Geld: "&amp;Reisekosten!#REF!&amp;" "&amp;TEXT(Reisekosten!$H298,"t. MMM ")&amp;"bis "&amp;TEXT(Reisekosten!$K298,"t. MMM "),"Km-Geld: "&amp;Reisekosten!#REF!&amp;" am "&amp;TEXT(Reisekosten!$H298,"t. MMM ")))</f>
        <v/>
      </c>
    </row>
    <row r="333" spans="1:6">
      <c r="A333" s="103" t="str">
        <f>IFERROR(IF(C333="","",-Reisekosten!V327),"")</f>
        <v/>
      </c>
      <c r="B333" s="31" t="str">
        <f t="shared" ref="B333:B396" si="10">IF(A333="","",$A$8)</f>
        <v/>
      </c>
      <c r="C333" s="32" t="str">
        <f>IF(Reisekosten!H327="","",TEXT(Reisekosten!H327,"MM")&amp;"-"&amp;TEXT(Reisekosten!H327,"tt"))</f>
        <v/>
      </c>
      <c r="D333" s="33" t="str">
        <f>IF(Reisekosten!K299="","",Reisekosten!K299)</f>
        <v/>
      </c>
      <c r="E333" s="31" t="str">
        <f t="shared" ref="E333:E396" si="11">IF(A333="","",$E$8)</f>
        <v/>
      </c>
      <c r="F333" s="23" t="str">
        <f>IF(D333="","",IF(Reisekosten!$K299&lt;&gt;Reisekosten!$H299,"Km-Geld: "&amp;Reisekosten!#REF!&amp;" "&amp;TEXT(Reisekosten!$H299,"t. MMM ")&amp;"bis "&amp;TEXT(Reisekosten!$K299,"t. MMM "),"Km-Geld: "&amp;Reisekosten!#REF!&amp;" am "&amp;TEXT(Reisekosten!$H299,"t. MMM ")))</f>
        <v/>
      </c>
    </row>
    <row r="334" spans="1:6">
      <c r="A334" s="103" t="str">
        <f>IFERROR(IF(C334="","",-Reisekosten!V328),"")</f>
        <v/>
      </c>
      <c r="B334" s="31" t="str">
        <f t="shared" si="10"/>
        <v/>
      </c>
      <c r="C334" s="32" t="str">
        <f>IF(Reisekosten!H328="","",TEXT(Reisekosten!H328,"MM")&amp;"-"&amp;TEXT(Reisekosten!H328,"tt"))</f>
        <v/>
      </c>
      <c r="D334" s="33" t="str">
        <f>IF(Reisekosten!K300="","",Reisekosten!K300)</f>
        <v/>
      </c>
      <c r="E334" s="31" t="str">
        <f t="shared" si="11"/>
        <v/>
      </c>
      <c r="F334" s="23" t="str">
        <f>IF(D334="","",IF(Reisekosten!$K300&lt;&gt;Reisekosten!$H300,"Km-Geld: "&amp;Reisekosten!#REF!&amp;" "&amp;TEXT(Reisekosten!$H300,"t. MMM ")&amp;"bis "&amp;TEXT(Reisekosten!$K300,"t. MMM "),"Km-Geld: "&amp;Reisekosten!#REF!&amp;" am "&amp;TEXT(Reisekosten!$H300,"t. MMM ")))</f>
        <v/>
      </c>
    </row>
    <row r="335" spans="1:6">
      <c r="A335" s="103" t="str">
        <f>IFERROR(IF(C335="","",-Reisekosten!V329),"")</f>
        <v/>
      </c>
      <c r="B335" s="31" t="str">
        <f t="shared" si="10"/>
        <v/>
      </c>
      <c r="C335" s="32" t="str">
        <f>IF(Reisekosten!H329="","",TEXT(Reisekosten!H329,"MM")&amp;"-"&amp;TEXT(Reisekosten!H329,"tt"))</f>
        <v/>
      </c>
      <c r="D335" s="33" t="str">
        <f>IF(Reisekosten!K301="","",Reisekosten!K301)</f>
        <v/>
      </c>
      <c r="E335" s="31" t="str">
        <f t="shared" si="11"/>
        <v/>
      </c>
      <c r="F335" s="23" t="str">
        <f>IF(D335="","",IF(Reisekosten!$K301&lt;&gt;Reisekosten!$H301,"Km-Geld: "&amp;Reisekosten!#REF!&amp;" "&amp;TEXT(Reisekosten!$H301,"t. MMM ")&amp;"bis "&amp;TEXT(Reisekosten!$K301,"t. MMM "),"Km-Geld: "&amp;Reisekosten!#REF!&amp;" am "&amp;TEXT(Reisekosten!$H301,"t. MMM ")))</f>
        <v/>
      </c>
    </row>
    <row r="336" spans="1:6">
      <c r="A336" s="103" t="str">
        <f>IFERROR(IF(C336="","",-Reisekosten!V330),"")</f>
        <v/>
      </c>
      <c r="B336" s="31" t="str">
        <f t="shared" si="10"/>
        <v/>
      </c>
      <c r="C336" s="32" t="str">
        <f>IF(Reisekosten!H330="","",TEXT(Reisekosten!H330,"MM")&amp;"-"&amp;TEXT(Reisekosten!H330,"tt"))</f>
        <v/>
      </c>
      <c r="D336" s="33" t="str">
        <f>IF(Reisekosten!K302="","",Reisekosten!K302)</f>
        <v/>
      </c>
      <c r="E336" s="31" t="str">
        <f t="shared" si="11"/>
        <v/>
      </c>
      <c r="F336" s="23" t="str">
        <f>IF(D336="","",IF(Reisekosten!$K302&lt;&gt;Reisekosten!$H302,"Km-Geld: "&amp;Reisekosten!#REF!&amp;" "&amp;TEXT(Reisekosten!$H302,"t. MMM ")&amp;"bis "&amp;TEXT(Reisekosten!$K302,"t. MMM "),"Km-Geld: "&amp;Reisekosten!#REF!&amp;" am "&amp;TEXT(Reisekosten!$H302,"t. MMM ")))</f>
        <v/>
      </c>
    </row>
    <row r="337" spans="1:6">
      <c r="A337" s="103" t="str">
        <f>IFERROR(IF(C337="","",-Reisekosten!V331),"")</f>
        <v/>
      </c>
      <c r="B337" s="31" t="str">
        <f t="shared" si="10"/>
        <v/>
      </c>
      <c r="C337" s="32" t="str">
        <f>IF(Reisekosten!H331="","",TEXT(Reisekosten!H331,"MM")&amp;"-"&amp;TEXT(Reisekosten!H331,"tt"))</f>
        <v/>
      </c>
      <c r="D337" s="33" t="str">
        <f>IF(Reisekosten!K303="","",Reisekosten!K303)</f>
        <v/>
      </c>
      <c r="E337" s="31" t="str">
        <f t="shared" si="11"/>
        <v/>
      </c>
      <c r="F337" s="23" t="str">
        <f>IF(D337="","",IF(Reisekosten!$K303&lt;&gt;Reisekosten!$H303,"Km-Geld: "&amp;Reisekosten!#REF!&amp;" "&amp;TEXT(Reisekosten!$H303,"t. MMM ")&amp;"bis "&amp;TEXT(Reisekosten!$K303,"t. MMM "),"Km-Geld: "&amp;Reisekosten!#REF!&amp;" am "&amp;TEXT(Reisekosten!$H303,"t. MMM ")))</f>
        <v/>
      </c>
    </row>
    <row r="338" spans="1:6">
      <c r="A338" s="103" t="str">
        <f>IFERROR(IF(C338="","",-Reisekosten!V332),"")</f>
        <v/>
      </c>
      <c r="B338" s="31" t="str">
        <f t="shared" si="10"/>
        <v/>
      </c>
      <c r="C338" s="32" t="str">
        <f>IF(Reisekosten!H332="","",TEXT(Reisekosten!H332,"MM")&amp;"-"&amp;TEXT(Reisekosten!H332,"tt"))</f>
        <v/>
      </c>
      <c r="D338" s="33" t="str">
        <f>IF(Reisekosten!K304="","",Reisekosten!K304)</f>
        <v/>
      </c>
      <c r="E338" s="31" t="str">
        <f t="shared" si="11"/>
        <v/>
      </c>
      <c r="F338" s="23" t="str">
        <f>IF(D338="","",IF(Reisekosten!$K304&lt;&gt;Reisekosten!$H304,"Km-Geld: "&amp;Reisekosten!#REF!&amp;" "&amp;TEXT(Reisekosten!$H304,"t. MMM ")&amp;"bis "&amp;TEXT(Reisekosten!$K304,"t. MMM "),"Km-Geld: "&amp;Reisekosten!#REF!&amp;" am "&amp;TEXT(Reisekosten!$H304,"t. MMM ")))</f>
        <v/>
      </c>
    </row>
    <row r="339" spans="1:6">
      <c r="A339" s="103" t="str">
        <f>IFERROR(IF(C339="","",-Reisekosten!V333),"")</f>
        <v/>
      </c>
      <c r="B339" s="31" t="str">
        <f t="shared" si="10"/>
        <v/>
      </c>
      <c r="C339" s="32" t="str">
        <f>IF(Reisekosten!H333="","",TEXT(Reisekosten!H333,"MM")&amp;"-"&amp;TEXT(Reisekosten!H333,"tt"))</f>
        <v/>
      </c>
      <c r="D339" s="33" t="str">
        <f>IF(Reisekosten!K305="","",Reisekosten!K305)</f>
        <v/>
      </c>
      <c r="E339" s="31" t="str">
        <f t="shared" si="11"/>
        <v/>
      </c>
      <c r="F339" s="23" t="str">
        <f>IF(D339="","",IF(Reisekosten!$K305&lt;&gt;Reisekosten!$H305,"Km-Geld: "&amp;Reisekosten!#REF!&amp;" "&amp;TEXT(Reisekosten!$H305,"t. MMM ")&amp;"bis "&amp;TEXT(Reisekosten!$K305,"t. MMM "),"Km-Geld: "&amp;Reisekosten!#REF!&amp;" am "&amp;TEXT(Reisekosten!$H305,"t. MMM ")))</f>
        <v/>
      </c>
    </row>
    <row r="340" spans="1:6">
      <c r="A340" s="103" t="str">
        <f>IFERROR(IF(C340="","",-Reisekosten!V334),"")</f>
        <v/>
      </c>
      <c r="B340" s="31" t="str">
        <f t="shared" si="10"/>
        <v/>
      </c>
      <c r="C340" s="32" t="str">
        <f>IF(Reisekosten!H334="","",TEXT(Reisekosten!H334,"MM")&amp;"-"&amp;TEXT(Reisekosten!H334,"tt"))</f>
        <v/>
      </c>
      <c r="D340" s="33" t="str">
        <f>IF(Reisekosten!K306="","",Reisekosten!K306)</f>
        <v/>
      </c>
      <c r="E340" s="31" t="str">
        <f t="shared" si="11"/>
        <v/>
      </c>
      <c r="F340" s="23" t="str">
        <f>IF(D340="","",IF(Reisekosten!$K306&lt;&gt;Reisekosten!$H306,"Km-Geld: "&amp;Reisekosten!#REF!&amp;" "&amp;TEXT(Reisekosten!$H306,"t. MMM ")&amp;"bis "&amp;TEXT(Reisekosten!$K306,"t. MMM "),"Km-Geld: "&amp;Reisekosten!#REF!&amp;" am "&amp;TEXT(Reisekosten!$H306,"t. MMM ")))</f>
        <v/>
      </c>
    </row>
    <row r="341" spans="1:6">
      <c r="A341" s="103" t="str">
        <f>IFERROR(IF(C341="","",-Reisekosten!V335),"")</f>
        <v/>
      </c>
      <c r="B341" s="31" t="str">
        <f t="shared" si="10"/>
        <v/>
      </c>
      <c r="C341" s="32" t="str">
        <f>IF(Reisekosten!H335="","",TEXT(Reisekosten!H335,"MM")&amp;"-"&amp;TEXT(Reisekosten!H335,"tt"))</f>
        <v/>
      </c>
      <c r="D341" s="33" t="str">
        <f>IF(Reisekosten!K307="","",Reisekosten!K307)</f>
        <v/>
      </c>
      <c r="E341" s="31" t="str">
        <f t="shared" si="11"/>
        <v/>
      </c>
      <c r="F341" s="23" t="str">
        <f>IF(D341="","",IF(Reisekosten!$K307&lt;&gt;Reisekosten!$H307,"Km-Geld: "&amp;Reisekosten!#REF!&amp;" "&amp;TEXT(Reisekosten!$H307,"t. MMM ")&amp;"bis "&amp;TEXT(Reisekosten!$K307,"t. MMM "),"Km-Geld: "&amp;Reisekosten!#REF!&amp;" am "&amp;TEXT(Reisekosten!$H307,"t. MMM ")))</f>
        <v/>
      </c>
    </row>
    <row r="342" spans="1:6">
      <c r="A342" s="103" t="str">
        <f>IFERROR(IF(C342="","",-Reisekosten!V336),"")</f>
        <v/>
      </c>
      <c r="B342" s="31" t="str">
        <f t="shared" si="10"/>
        <v/>
      </c>
      <c r="C342" s="32" t="str">
        <f>IF(Reisekosten!H336="","",TEXT(Reisekosten!H336,"MM")&amp;"-"&amp;TEXT(Reisekosten!H336,"tt"))</f>
        <v/>
      </c>
      <c r="D342" s="33" t="str">
        <f>IF(Reisekosten!K308="","",Reisekosten!K308)</f>
        <v/>
      </c>
      <c r="E342" s="31" t="str">
        <f t="shared" si="11"/>
        <v/>
      </c>
      <c r="F342" s="23" t="str">
        <f>IF(D342="","",IF(Reisekosten!$K308&lt;&gt;Reisekosten!$H308,"Km-Geld: "&amp;Reisekosten!#REF!&amp;" "&amp;TEXT(Reisekosten!$H308,"t. MMM ")&amp;"bis "&amp;TEXT(Reisekosten!$K308,"t. MMM "),"Km-Geld: "&amp;Reisekosten!#REF!&amp;" am "&amp;TEXT(Reisekosten!$H308,"t. MMM ")))</f>
        <v/>
      </c>
    </row>
    <row r="343" spans="1:6">
      <c r="A343" s="103" t="str">
        <f>IFERROR(IF(C343="","",-Reisekosten!V337),"")</f>
        <v/>
      </c>
      <c r="B343" s="31" t="str">
        <f t="shared" si="10"/>
        <v/>
      </c>
      <c r="C343" s="32" t="str">
        <f>IF(Reisekosten!H337="","",TEXT(Reisekosten!H337,"MM")&amp;"-"&amp;TEXT(Reisekosten!H337,"tt"))</f>
        <v/>
      </c>
      <c r="D343" s="33" t="str">
        <f>IF(Reisekosten!K309="","",Reisekosten!K309)</f>
        <v/>
      </c>
      <c r="E343" s="31" t="str">
        <f t="shared" si="11"/>
        <v/>
      </c>
      <c r="F343" s="23" t="str">
        <f>IF(D343="","",IF(Reisekosten!$K309&lt;&gt;Reisekosten!$H309,"Km-Geld: "&amp;Reisekosten!#REF!&amp;" "&amp;TEXT(Reisekosten!$H309,"t. MMM ")&amp;"bis "&amp;TEXT(Reisekosten!$K309,"t. MMM "),"Km-Geld: "&amp;Reisekosten!#REF!&amp;" am "&amp;TEXT(Reisekosten!$H309,"t. MMM ")))</f>
        <v/>
      </c>
    </row>
    <row r="344" spans="1:6">
      <c r="A344" s="103" t="str">
        <f>IFERROR(IF(C344="","",-Reisekosten!V338),"")</f>
        <v/>
      </c>
      <c r="B344" s="31" t="str">
        <f t="shared" si="10"/>
        <v/>
      </c>
      <c r="C344" s="32" t="str">
        <f>IF(Reisekosten!H338="","",TEXT(Reisekosten!H338,"MM")&amp;"-"&amp;TEXT(Reisekosten!H338,"tt"))</f>
        <v/>
      </c>
      <c r="D344" s="33" t="str">
        <f>IF(Reisekosten!K310="","",Reisekosten!K310)</f>
        <v/>
      </c>
      <c r="E344" s="31" t="str">
        <f t="shared" si="11"/>
        <v/>
      </c>
      <c r="F344" s="23" t="str">
        <f>IF(D344="","",IF(Reisekosten!$K310&lt;&gt;Reisekosten!$H310,"Km-Geld: "&amp;Reisekosten!#REF!&amp;" "&amp;TEXT(Reisekosten!$H310,"t. MMM ")&amp;"bis "&amp;TEXT(Reisekosten!$K310,"t. MMM "),"Km-Geld: "&amp;Reisekosten!#REF!&amp;" am "&amp;TEXT(Reisekosten!$H310,"t. MMM ")))</f>
        <v/>
      </c>
    </row>
    <row r="345" spans="1:6">
      <c r="A345" s="103" t="str">
        <f>IFERROR(IF(C345="","",-Reisekosten!V339),"")</f>
        <v/>
      </c>
      <c r="B345" s="31" t="str">
        <f t="shared" si="10"/>
        <v/>
      </c>
      <c r="C345" s="32" t="str">
        <f>IF(Reisekosten!H339="","",TEXT(Reisekosten!H339,"MM")&amp;"-"&amp;TEXT(Reisekosten!H339,"tt"))</f>
        <v/>
      </c>
      <c r="D345" s="33" t="str">
        <f>IF(Reisekosten!K311="","",Reisekosten!K311)</f>
        <v/>
      </c>
      <c r="E345" s="31" t="str">
        <f t="shared" si="11"/>
        <v/>
      </c>
      <c r="F345" s="23" t="str">
        <f>IF(D345="","",IF(Reisekosten!$K311&lt;&gt;Reisekosten!$H311,"Km-Geld: "&amp;Reisekosten!#REF!&amp;" "&amp;TEXT(Reisekosten!$H311,"t. MMM ")&amp;"bis "&amp;TEXT(Reisekosten!$K311,"t. MMM "),"Km-Geld: "&amp;Reisekosten!#REF!&amp;" am "&amp;TEXT(Reisekosten!$H311,"t. MMM ")))</f>
        <v/>
      </c>
    </row>
    <row r="346" spans="1:6">
      <c r="A346" s="103" t="str">
        <f>IFERROR(IF(C346="","",-Reisekosten!V340),"")</f>
        <v/>
      </c>
      <c r="B346" s="31" t="str">
        <f t="shared" si="10"/>
        <v/>
      </c>
      <c r="C346" s="32" t="str">
        <f>IF(Reisekosten!H340="","",TEXT(Reisekosten!H340,"MM")&amp;"-"&amp;TEXT(Reisekosten!H340,"tt"))</f>
        <v/>
      </c>
      <c r="D346" s="33" t="str">
        <f>IF(Reisekosten!K312="","",Reisekosten!K312)</f>
        <v/>
      </c>
      <c r="E346" s="31" t="str">
        <f t="shared" si="11"/>
        <v/>
      </c>
      <c r="F346" s="23" t="str">
        <f>IF(D346="","",IF(Reisekosten!$K312&lt;&gt;Reisekosten!$H312,"Km-Geld: "&amp;Reisekosten!#REF!&amp;" "&amp;TEXT(Reisekosten!$H312,"t. MMM ")&amp;"bis "&amp;TEXT(Reisekosten!$K312,"t. MMM "),"Km-Geld: "&amp;Reisekosten!#REF!&amp;" am "&amp;TEXT(Reisekosten!$H312,"t. MMM ")))</f>
        <v/>
      </c>
    </row>
    <row r="347" spans="1:6">
      <c r="A347" s="103" t="str">
        <f>IFERROR(IF(C347="","",-Reisekosten!V341),"")</f>
        <v/>
      </c>
      <c r="B347" s="31" t="str">
        <f t="shared" si="10"/>
        <v/>
      </c>
      <c r="C347" s="32" t="str">
        <f>IF(Reisekosten!H341="","",TEXT(Reisekosten!H341,"MM")&amp;"-"&amp;TEXT(Reisekosten!H341,"tt"))</f>
        <v/>
      </c>
      <c r="D347" s="33" t="str">
        <f>IF(Reisekosten!K313="","",Reisekosten!K313)</f>
        <v/>
      </c>
      <c r="E347" s="31" t="str">
        <f t="shared" si="11"/>
        <v/>
      </c>
      <c r="F347" s="23" t="str">
        <f>IF(D347="","",IF(Reisekosten!$K313&lt;&gt;Reisekosten!$H313,"Km-Geld: "&amp;Reisekosten!#REF!&amp;" "&amp;TEXT(Reisekosten!$H313,"t. MMM ")&amp;"bis "&amp;TEXT(Reisekosten!$K313,"t. MMM "),"Km-Geld: "&amp;Reisekosten!#REF!&amp;" am "&amp;TEXT(Reisekosten!$H313,"t. MMM ")))</f>
        <v/>
      </c>
    </row>
    <row r="348" spans="1:6">
      <c r="A348" s="103" t="str">
        <f>IFERROR(IF(C348="","",-Reisekosten!V342),"")</f>
        <v/>
      </c>
      <c r="B348" s="31" t="str">
        <f t="shared" si="10"/>
        <v/>
      </c>
      <c r="C348" s="32" t="str">
        <f>IF(Reisekosten!H342="","",TEXT(Reisekosten!H342,"MM")&amp;"-"&amp;TEXT(Reisekosten!H342,"tt"))</f>
        <v/>
      </c>
      <c r="D348" s="33" t="str">
        <f>IF(Reisekosten!K314="","",Reisekosten!K314)</f>
        <v/>
      </c>
      <c r="E348" s="31" t="str">
        <f t="shared" si="11"/>
        <v/>
      </c>
      <c r="F348" s="23" t="str">
        <f>IF(D348="","",IF(Reisekosten!$K314&lt;&gt;Reisekosten!$H314,"Km-Geld: "&amp;Reisekosten!#REF!&amp;" "&amp;TEXT(Reisekosten!$H314,"t. MMM ")&amp;"bis "&amp;TEXT(Reisekosten!$K314,"t. MMM "),"Km-Geld: "&amp;Reisekosten!#REF!&amp;" am "&amp;TEXT(Reisekosten!$H314,"t. MMM ")))</f>
        <v/>
      </c>
    </row>
    <row r="349" spans="1:6">
      <c r="A349" s="103" t="str">
        <f>IFERROR(IF(C349="","",-Reisekosten!V343),"")</f>
        <v/>
      </c>
      <c r="B349" s="31" t="str">
        <f t="shared" si="10"/>
        <v/>
      </c>
      <c r="C349" s="32" t="str">
        <f>IF(Reisekosten!H343="","",TEXT(Reisekosten!H343,"MM")&amp;"-"&amp;TEXT(Reisekosten!H343,"tt"))</f>
        <v/>
      </c>
      <c r="D349" s="33" t="str">
        <f>IF(Reisekosten!K315="","",Reisekosten!K315)</f>
        <v/>
      </c>
      <c r="E349" s="31" t="str">
        <f t="shared" si="11"/>
        <v/>
      </c>
      <c r="F349" s="23" t="str">
        <f>IF(D349="","",IF(Reisekosten!$K315&lt;&gt;Reisekosten!$H315,"Km-Geld: "&amp;Reisekosten!#REF!&amp;" "&amp;TEXT(Reisekosten!$H315,"t. MMM ")&amp;"bis "&amp;TEXT(Reisekosten!$K315,"t. MMM "),"Km-Geld: "&amp;Reisekosten!#REF!&amp;" am "&amp;TEXT(Reisekosten!$H315,"t. MMM ")))</f>
        <v/>
      </c>
    </row>
    <row r="350" spans="1:6">
      <c r="A350" s="103" t="str">
        <f>IFERROR(IF(C350="","",-Reisekosten!V344),"")</f>
        <v/>
      </c>
      <c r="B350" s="31" t="str">
        <f t="shared" si="10"/>
        <v/>
      </c>
      <c r="C350" s="32" t="str">
        <f>IF(Reisekosten!H344="","",TEXT(Reisekosten!H344,"MM")&amp;"-"&amp;TEXT(Reisekosten!H344,"tt"))</f>
        <v/>
      </c>
      <c r="D350" s="33" t="str">
        <f>IF(Reisekosten!K316="","",Reisekosten!K316)</f>
        <v/>
      </c>
      <c r="E350" s="31" t="str">
        <f t="shared" si="11"/>
        <v/>
      </c>
      <c r="F350" s="23" t="str">
        <f>IF(D350="","",IF(Reisekosten!$K316&lt;&gt;Reisekosten!$H316,"Km-Geld: "&amp;Reisekosten!#REF!&amp;" "&amp;TEXT(Reisekosten!$H316,"t. MMM ")&amp;"bis "&amp;TEXT(Reisekosten!$K316,"t. MMM "),"Km-Geld: "&amp;Reisekosten!#REF!&amp;" am "&amp;TEXT(Reisekosten!$H316,"t. MMM ")))</f>
        <v/>
      </c>
    </row>
    <row r="351" spans="1:6">
      <c r="A351" s="103" t="str">
        <f>IFERROR(IF(C351="","",-Reisekosten!V345),"")</f>
        <v/>
      </c>
      <c r="B351" s="31" t="str">
        <f t="shared" si="10"/>
        <v/>
      </c>
      <c r="C351" s="32" t="str">
        <f>IF(Reisekosten!H345="","",TEXT(Reisekosten!H345,"MM")&amp;"-"&amp;TEXT(Reisekosten!H345,"tt"))</f>
        <v/>
      </c>
      <c r="D351" s="33" t="str">
        <f>IF(Reisekosten!K317="","",Reisekosten!K317)</f>
        <v/>
      </c>
      <c r="E351" s="31" t="str">
        <f t="shared" si="11"/>
        <v/>
      </c>
      <c r="F351" s="23" t="str">
        <f>IF(D351="","",IF(Reisekosten!$K317&lt;&gt;Reisekosten!$H317,"Km-Geld: "&amp;Reisekosten!#REF!&amp;" "&amp;TEXT(Reisekosten!$H317,"t. MMM ")&amp;"bis "&amp;TEXT(Reisekosten!$K317,"t. MMM "),"Km-Geld: "&amp;Reisekosten!#REF!&amp;" am "&amp;TEXT(Reisekosten!$H317,"t. MMM ")))</f>
        <v/>
      </c>
    </row>
    <row r="352" spans="1:6">
      <c r="A352" s="103" t="str">
        <f>IFERROR(IF(C352="","",-Reisekosten!V346),"")</f>
        <v/>
      </c>
      <c r="B352" s="31" t="str">
        <f t="shared" si="10"/>
        <v/>
      </c>
      <c r="C352" s="32" t="str">
        <f>IF(Reisekosten!H346="","",TEXT(Reisekosten!H346,"MM")&amp;"-"&amp;TEXT(Reisekosten!H346,"tt"))</f>
        <v/>
      </c>
      <c r="D352" s="33" t="str">
        <f>IF(Reisekosten!K318="","",Reisekosten!K318)</f>
        <v/>
      </c>
      <c r="E352" s="31" t="str">
        <f t="shared" si="11"/>
        <v/>
      </c>
      <c r="F352" s="23" t="str">
        <f>IF(D352="","",IF(Reisekosten!$K318&lt;&gt;Reisekosten!$H318,"Km-Geld: "&amp;Reisekosten!#REF!&amp;" "&amp;TEXT(Reisekosten!$H318,"t. MMM ")&amp;"bis "&amp;TEXT(Reisekosten!$K318,"t. MMM "),"Km-Geld: "&amp;Reisekosten!#REF!&amp;" am "&amp;TEXT(Reisekosten!$H318,"t. MMM ")))</f>
        <v/>
      </c>
    </row>
    <row r="353" spans="1:6">
      <c r="A353" s="103" t="str">
        <f>IFERROR(IF(C353="","",-Reisekosten!V347),"")</f>
        <v/>
      </c>
      <c r="B353" s="31" t="str">
        <f t="shared" si="10"/>
        <v/>
      </c>
      <c r="C353" s="32" t="str">
        <f>IF(Reisekosten!H347="","",TEXT(Reisekosten!H347,"MM")&amp;"-"&amp;TEXT(Reisekosten!H347,"tt"))</f>
        <v/>
      </c>
      <c r="D353" s="33" t="str">
        <f>IF(Reisekosten!K319="","",Reisekosten!K319)</f>
        <v/>
      </c>
      <c r="E353" s="31" t="str">
        <f t="shared" si="11"/>
        <v/>
      </c>
      <c r="F353" s="23" t="str">
        <f>IF(D353="","",IF(Reisekosten!$K319&lt;&gt;Reisekosten!$H319,"Km-Geld: "&amp;Reisekosten!#REF!&amp;" "&amp;TEXT(Reisekosten!$H319,"t. MMM ")&amp;"bis "&amp;TEXT(Reisekosten!$K319,"t. MMM "),"Km-Geld: "&amp;Reisekosten!#REF!&amp;" am "&amp;TEXT(Reisekosten!$H319,"t. MMM ")))</f>
        <v/>
      </c>
    </row>
    <row r="354" spans="1:6">
      <c r="A354" s="103" t="str">
        <f>IFERROR(IF(C354="","",-Reisekosten!V348),"")</f>
        <v/>
      </c>
      <c r="B354" s="31" t="str">
        <f t="shared" si="10"/>
        <v/>
      </c>
      <c r="C354" s="32" t="str">
        <f>IF(Reisekosten!H348="","",TEXT(Reisekosten!H348,"MM")&amp;"-"&amp;TEXT(Reisekosten!H348,"tt"))</f>
        <v/>
      </c>
      <c r="D354" s="33" t="str">
        <f>IF(Reisekosten!K320="","",Reisekosten!K320)</f>
        <v/>
      </c>
      <c r="E354" s="31" t="str">
        <f t="shared" si="11"/>
        <v/>
      </c>
      <c r="F354" s="23" t="str">
        <f>IF(D354="","",IF(Reisekosten!$K320&lt;&gt;Reisekosten!$H320,"Km-Geld: "&amp;Reisekosten!#REF!&amp;" "&amp;TEXT(Reisekosten!$H320,"t. MMM ")&amp;"bis "&amp;TEXT(Reisekosten!$K320,"t. MMM "),"Km-Geld: "&amp;Reisekosten!#REF!&amp;" am "&amp;TEXT(Reisekosten!$H320,"t. MMM ")))</f>
        <v/>
      </c>
    </row>
    <row r="355" spans="1:6">
      <c r="A355" s="103" t="str">
        <f>IFERROR(IF(C355="","",-Reisekosten!V349),"")</f>
        <v/>
      </c>
      <c r="B355" s="31" t="str">
        <f t="shared" si="10"/>
        <v/>
      </c>
      <c r="C355" s="32" t="str">
        <f>IF(Reisekosten!H349="","",TEXT(Reisekosten!H349,"MM")&amp;"-"&amp;TEXT(Reisekosten!H349,"tt"))</f>
        <v/>
      </c>
      <c r="D355" s="33" t="str">
        <f>IF(Reisekosten!K321="","",Reisekosten!K321)</f>
        <v/>
      </c>
      <c r="E355" s="31" t="str">
        <f t="shared" si="11"/>
        <v/>
      </c>
      <c r="F355" s="23" t="str">
        <f>IF(D355="","",IF(Reisekosten!$K321&lt;&gt;Reisekosten!$H321,"Km-Geld: "&amp;Reisekosten!#REF!&amp;" "&amp;TEXT(Reisekosten!$H321,"t. MMM ")&amp;"bis "&amp;TEXT(Reisekosten!$K321,"t. MMM "),"Km-Geld: "&amp;Reisekosten!#REF!&amp;" am "&amp;TEXT(Reisekosten!$H321,"t. MMM ")))</f>
        <v/>
      </c>
    </row>
    <row r="356" spans="1:6">
      <c r="A356" s="103" t="str">
        <f>IFERROR(IF(C356="","",-Reisekosten!V350),"")</f>
        <v/>
      </c>
      <c r="B356" s="31" t="str">
        <f t="shared" si="10"/>
        <v/>
      </c>
      <c r="C356" s="32" t="str">
        <f>IF(Reisekosten!H350="","",TEXT(Reisekosten!H350,"MM")&amp;"-"&amp;TEXT(Reisekosten!H350,"tt"))</f>
        <v/>
      </c>
      <c r="D356" s="33" t="str">
        <f>IF(Reisekosten!K322="","",Reisekosten!K322)</f>
        <v/>
      </c>
      <c r="E356" s="31" t="str">
        <f t="shared" si="11"/>
        <v/>
      </c>
      <c r="F356" s="23" t="str">
        <f>IF(D356="","",IF(Reisekosten!$K322&lt;&gt;Reisekosten!$H322,"Km-Geld: "&amp;Reisekosten!#REF!&amp;" "&amp;TEXT(Reisekosten!$H322,"t. MMM ")&amp;"bis "&amp;TEXT(Reisekosten!$K322,"t. MMM "),"Km-Geld: "&amp;Reisekosten!#REF!&amp;" am "&amp;TEXT(Reisekosten!$H322,"t. MMM ")))</f>
        <v/>
      </c>
    </row>
    <row r="357" spans="1:6">
      <c r="A357" s="103" t="str">
        <f>IFERROR(IF(C357="","",-Reisekosten!V351),"")</f>
        <v/>
      </c>
      <c r="B357" s="31" t="str">
        <f t="shared" si="10"/>
        <v/>
      </c>
      <c r="C357" s="32" t="str">
        <f>IF(Reisekosten!H351="","",TEXT(Reisekosten!H351,"MM")&amp;"-"&amp;TEXT(Reisekosten!H351,"tt"))</f>
        <v/>
      </c>
      <c r="D357" s="33" t="str">
        <f>IF(Reisekosten!K323="","",Reisekosten!K323)</f>
        <v/>
      </c>
      <c r="E357" s="31" t="str">
        <f t="shared" si="11"/>
        <v/>
      </c>
      <c r="F357" s="23" t="str">
        <f>IF(D357="","",IF(Reisekosten!$K323&lt;&gt;Reisekosten!$H323,"Km-Geld: "&amp;Reisekosten!#REF!&amp;" "&amp;TEXT(Reisekosten!$H323,"t. MMM ")&amp;"bis "&amp;TEXT(Reisekosten!$K323,"t. MMM "),"Km-Geld: "&amp;Reisekosten!#REF!&amp;" am "&amp;TEXT(Reisekosten!$H323,"t. MMM ")))</f>
        <v/>
      </c>
    </row>
    <row r="358" spans="1:6">
      <c r="A358" s="103" t="str">
        <f>IFERROR(IF(C358="","",-Reisekosten!V352),"")</f>
        <v/>
      </c>
      <c r="B358" s="31" t="str">
        <f t="shared" si="10"/>
        <v/>
      </c>
      <c r="C358" s="32" t="str">
        <f>IF(Reisekosten!H352="","",TEXT(Reisekosten!H352,"MM")&amp;"-"&amp;TEXT(Reisekosten!H352,"tt"))</f>
        <v/>
      </c>
      <c r="D358" s="33" t="str">
        <f>IF(Reisekosten!K324="","",Reisekosten!K324)</f>
        <v/>
      </c>
      <c r="E358" s="31" t="str">
        <f t="shared" si="11"/>
        <v/>
      </c>
      <c r="F358" s="23" t="str">
        <f>IF(D358="","",IF(Reisekosten!$K324&lt;&gt;Reisekosten!$H324,"Km-Geld: "&amp;Reisekosten!#REF!&amp;" "&amp;TEXT(Reisekosten!$H324,"t. MMM ")&amp;"bis "&amp;TEXT(Reisekosten!$K324,"t. MMM "),"Km-Geld: "&amp;Reisekosten!#REF!&amp;" am "&amp;TEXT(Reisekosten!$H324,"t. MMM ")))</f>
        <v/>
      </c>
    </row>
    <row r="359" spans="1:6">
      <c r="A359" s="103" t="str">
        <f>IFERROR(IF(C359="","",-Reisekosten!V353),"")</f>
        <v/>
      </c>
      <c r="B359" s="31" t="str">
        <f t="shared" si="10"/>
        <v/>
      </c>
      <c r="C359" s="32" t="str">
        <f>IF(Reisekosten!H353="","",TEXT(Reisekosten!H353,"MM")&amp;"-"&amp;TEXT(Reisekosten!H353,"tt"))</f>
        <v/>
      </c>
      <c r="D359" s="33" t="str">
        <f>IF(Reisekosten!K325="","",Reisekosten!K325)</f>
        <v/>
      </c>
      <c r="E359" s="31" t="str">
        <f t="shared" si="11"/>
        <v/>
      </c>
      <c r="F359" s="23" t="str">
        <f>IF(D359="","",IF(Reisekosten!$K325&lt;&gt;Reisekosten!$H325,"Km-Geld: "&amp;Reisekosten!#REF!&amp;" "&amp;TEXT(Reisekosten!$H325,"t. MMM ")&amp;"bis "&amp;TEXT(Reisekosten!$K325,"t. MMM "),"Km-Geld: "&amp;Reisekosten!#REF!&amp;" am "&amp;TEXT(Reisekosten!$H325,"t. MMM ")))</f>
        <v/>
      </c>
    </row>
    <row r="360" spans="1:6">
      <c r="A360" s="103" t="str">
        <f>IFERROR(IF(C360="","",-Reisekosten!V354),"")</f>
        <v/>
      </c>
      <c r="B360" s="31" t="str">
        <f t="shared" si="10"/>
        <v/>
      </c>
      <c r="C360" s="32" t="str">
        <f>IF(Reisekosten!H354="","",TEXT(Reisekosten!H354,"MM")&amp;"-"&amp;TEXT(Reisekosten!H354,"tt"))</f>
        <v/>
      </c>
      <c r="D360" s="33" t="str">
        <f>IF(Reisekosten!K326="","",Reisekosten!K326)</f>
        <v/>
      </c>
      <c r="E360" s="31" t="str">
        <f t="shared" si="11"/>
        <v/>
      </c>
      <c r="F360" s="23" t="str">
        <f>IF(D360="","",IF(Reisekosten!$K326&lt;&gt;Reisekosten!$H326,"Km-Geld: "&amp;Reisekosten!#REF!&amp;" "&amp;TEXT(Reisekosten!$H326,"t. MMM ")&amp;"bis "&amp;TEXT(Reisekosten!$K326,"t. MMM "),"Km-Geld: "&amp;Reisekosten!#REF!&amp;" am "&amp;TEXT(Reisekosten!$H326,"t. MMM ")))</f>
        <v/>
      </c>
    </row>
    <row r="361" spans="1:6">
      <c r="A361" s="103" t="str">
        <f>IFERROR(IF(C361="","",-Reisekosten!V355),"")</f>
        <v/>
      </c>
      <c r="B361" s="31" t="str">
        <f t="shared" si="10"/>
        <v/>
      </c>
      <c r="C361" s="32" t="str">
        <f>IF(Reisekosten!H355="","",TEXT(Reisekosten!H355,"MM")&amp;"-"&amp;TEXT(Reisekosten!H355,"tt"))</f>
        <v/>
      </c>
      <c r="D361" s="33" t="str">
        <f>IF(Reisekosten!K327="","",Reisekosten!K327)</f>
        <v/>
      </c>
      <c r="E361" s="31" t="str">
        <f t="shared" si="11"/>
        <v/>
      </c>
      <c r="F361" s="23" t="str">
        <f>IF(D361="","",IF(Reisekosten!$K327&lt;&gt;Reisekosten!$H327,"Km-Geld: "&amp;Reisekosten!#REF!&amp;" "&amp;TEXT(Reisekosten!$H327,"t. MMM ")&amp;"bis "&amp;TEXT(Reisekosten!$K327,"t. MMM "),"Km-Geld: "&amp;Reisekosten!#REF!&amp;" am "&amp;TEXT(Reisekosten!$H327,"t. MMM ")))</f>
        <v/>
      </c>
    </row>
    <row r="362" spans="1:6">
      <c r="A362" s="103" t="str">
        <f>IFERROR(IF(C362="","",-Reisekosten!V356),"")</f>
        <v/>
      </c>
      <c r="B362" s="31" t="str">
        <f t="shared" si="10"/>
        <v/>
      </c>
      <c r="C362" s="32" t="str">
        <f>IF(Reisekosten!H356="","",TEXT(Reisekosten!H356,"MM")&amp;"-"&amp;TEXT(Reisekosten!H356,"tt"))</f>
        <v/>
      </c>
      <c r="D362" s="33" t="str">
        <f>IF(Reisekosten!K328="","",Reisekosten!K328)</f>
        <v/>
      </c>
      <c r="E362" s="31" t="str">
        <f t="shared" si="11"/>
        <v/>
      </c>
      <c r="F362" s="23" t="str">
        <f>IF(D362="","",IF(Reisekosten!$K328&lt;&gt;Reisekosten!$H328,"Km-Geld: "&amp;Reisekosten!#REF!&amp;" "&amp;TEXT(Reisekosten!$H328,"t. MMM ")&amp;"bis "&amp;TEXT(Reisekosten!$K328,"t. MMM "),"Km-Geld: "&amp;Reisekosten!#REF!&amp;" am "&amp;TEXT(Reisekosten!$H328,"t. MMM ")))</f>
        <v/>
      </c>
    </row>
    <row r="363" spans="1:6">
      <c r="A363" s="103" t="str">
        <f>IFERROR(IF(C363="","",-Reisekosten!V357),"")</f>
        <v/>
      </c>
      <c r="B363" s="31" t="str">
        <f t="shared" si="10"/>
        <v/>
      </c>
      <c r="C363" s="32" t="str">
        <f>IF(Reisekosten!H357="","",TEXT(Reisekosten!H357,"MM")&amp;"-"&amp;TEXT(Reisekosten!H357,"tt"))</f>
        <v/>
      </c>
      <c r="D363" s="33" t="str">
        <f>IF(Reisekosten!K329="","",Reisekosten!K329)</f>
        <v/>
      </c>
      <c r="E363" s="31" t="str">
        <f t="shared" si="11"/>
        <v/>
      </c>
      <c r="F363" s="23" t="str">
        <f>IF(D363="","",IF(Reisekosten!$K329&lt;&gt;Reisekosten!$H329,"Km-Geld: "&amp;Reisekosten!#REF!&amp;" "&amp;TEXT(Reisekosten!$H329,"t. MMM ")&amp;"bis "&amp;TEXT(Reisekosten!$K329,"t. MMM "),"Km-Geld: "&amp;Reisekosten!#REF!&amp;" am "&amp;TEXT(Reisekosten!$H329,"t. MMM ")))</f>
        <v/>
      </c>
    </row>
    <row r="364" spans="1:6">
      <c r="A364" s="103" t="str">
        <f>IFERROR(IF(C364="","",-Reisekosten!V358),"")</f>
        <v/>
      </c>
      <c r="B364" s="31" t="str">
        <f t="shared" si="10"/>
        <v/>
      </c>
      <c r="C364" s="32" t="str">
        <f>IF(Reisekosten!H358="","",TEXT(Reisekosten!H358,"MM")&amp;"-"&amp;TEXT(Reisekosten!H358,"tt"))</f>
        <v/>
      </c>
      <c r="D364" s="33" t="str">
        <f>IF(Reisekosten!K330="","",Reisekosten!K330)</f>
        <v/>
      </c>
      <c r="E364" s="31" t="str">
        <f t="shared" si="11"/>
        <v/>
      </c>
      <c r="F364" s="23" t="str">
        <f>IF(D364="","",IF(Reisekosten!$K330&lt;&gt;Reisekosten!$H330,"Km-Geld: "&amp;Reisekosten!#REF!&amp;" "&amp;TEXT(Reisekosten!$H330,"t. MMM ")&amp;"bis "&amp;TEXT(Reisekosten!$K330,"t. MMM "),"Km-Geld: "&amp;Reisekosten!#REF!&amp;" am "&amp;TEXT(Reisekosten!$H330,"t. MMM ")))</f>
        <v/>
      </c>
    </row>
    <row r="365" spans="1:6">
      <c r="A365" s="103" t="str">
        <f>IFERROR(IF(C365="","",-Reisekosten!V359),"")</f>
        <v/>
      </c>
      <c r="B365" s="31" t="str">
        <f t="shared" si="10"/>
        <v/>
      </c>
      <c r="C365" s="32" t="str">
        <f>IF(Reisekosten!H359="","",TEXT(Reisekosten!H359,"MM")&amp;"-"&amp;TEXT(Reisekosten!H359,"tt"))</f>
        <v/>
      </c>
      <c r="D365" s="33" t="str">
        <f>IF(Reisekosten!K331="","",Reisekosten!K331)</f>
        <v/>
      </c>
      <c r="E365" s="31" t="str">
        <f t="shared" si="11"/>
        <v/>
      </c>
      <c r="F365" s="23" t="str">
        <f>IF(D365="","",IF(Reisekosten!$K331&lt;&gt;Reisekosten!$H331,"Km-Geld: "&amp;Reisekosten!#REF!&amp;" "&amp;TEXT(Reisekosten!$H331,"t. MMM ")&amp;"bis "&amp;TEXT(Reisekosten!$K331,"t. MMM "),"Km-Geld: "&amp;Reisekosten!#REF!&amp;" am "&amp;TEXT(Reisekosten!$H331,"t. MMM ")))</f>
        <v/>
      </c>
    </row>
    <row r="366" spans="1:6">
      <c r="A366" s="103" t="str">
        <f>IFERROR(IF(C366="","",-Reisekosten!V360),"")</f>
        <v/>
      </c>
      <c r="B366" s="31" t="str">
        <f t="shared" si="10"/>
        <v/>
      </c>
      <c r="C366" s="32" t="str">
        <f>IF(Reisekosten!H360="","",TEXT(Reisekosten!H360,"MM")&amp;"-"&amp;TEXT(Reisekosten!H360,"tt"))</f>
        <v/>
      </c>
      <c r="D366" s="33" t="str">
        <f>IF(Reisekosten!K332="","",Reisekosten!K332)</f>
        <v/>
      </c>
      <c r="E366" s="31" t="str">
        <f t="shared" si="11"/>
        <v/>
      </c>
      <c r="F366" s="23" t="str">
        <f>IF(D366="","",IF(Reisekosten!$K332&lt;&gt;Reisekosten!$H332,"Km-Geld: "&amp;Reisekosten!#REF!&amp;" "&amp;TEXT(Reisekosten!$H332,"t. MMM ")&amp;"bis "&amp;TEXT(Reisekosten!$K332,"t. MMM "),"Km-Geld: "&amp;Reisekosten!#REF!&amp;" am "&amp;TEXT(Reisekosten!$H332,"t. MMM ")))</f>
        <v/>
      </c>
    </row>
    <row r="367" spans="1:6">
      <c r="A367" s="103" t="str">
        <f>IFERROR(IF(C367="","",-Reisekosten!V361),"")</f>
        <v/>
      </c>
      <c r="B367" s="31" t="str">
        <f t="shared" si="10"/>
        <v/>
      </c>
      <c r="C367" s="32" t="str">
        <f>IF(Reisekosten!H361="","",TEXT(Reisekosten!H361,"MM")&amp;"-"&amp;TEXT(Reisekosten!H361,"tt"))</f>
        <v/>
      </c>
      <c r="D367" s="33" t="str">
        <f>IF(Reisekosten!K333="","",Reisekosten!K333)</f>
        <v/>
      </c>
      <c r="E367" s="31" t="str">
        <f t="shared" si="11"/>
        <v/>
      </c>
      <c r="F367" s="23" t="str">
        <f>IF(D367="","",IF(Reisekosten!$K333&lt;&gt;Reisekosten!$H333,"Km-Geld: "&amp;Reisekosten!#REF!&amp;" "&amp;TEXT(Reisekosten!$H333,"t. MMM ")&amp;"bis "&amp;TEXT(Reisekosten!$K333,"t. MMM "),"Km-Geld: "&amp;Reisekosten!#REF!&amp;" am "&amp;TEXT(Reisekosten!$H333,"t. MMM ")))</f>
        <v/>
      </c>
    </row>
    <row r="368" spans="1:6">
      <c r="A368" s="103" t="str">
        <f>IFERROR(IF(C368="","",-Reisekosten!V362),"")</f>
        <v/>
      </c>
      <c r="B368" s="31" t="str">
        <f t="shared" si="10"/>
        <v/>
      </c>
      <c r="C368" s="32" t="str">
        <f>IF(Reisekosten!H362="","",TEXT(Reisekosten!H362,"MM")&amp;"-"&amp;TEXT(Reisekosten!H362,"tt"))</f>
        <v/>
      </c>
      <c r="D368" s="33" t="str">
        <f>IF(Reisekosten!K334="","",Reisekosten!K334)</f>
        <v/>
      </c>
      <c r="E368" s="31" t="str">
        <f t="shared" si="11"/>
        <v/>
      </c>
      <c r="F368" s="23" t="str">
        <f>IF(D368="","",IF(Reisekosten!$K334&lt;&gt;Reisekosten!$H334,"Km-Geld: "&amp;Reisekosten!#REF!&amp;" "&amp;TEXT(Reisekosten!$H334,"t. MMM ")&amp;"bis "&amp;TEXT(Reisekosten!$K334,"t. MMM "),"Km-Geld: "&amp;Reisekosten!#REF!&amp;" am "&amp;TEXT(Reisekosten!$H334,"t. MMM ")))</f>
        <v/>
      </c>
    </row>
    <row r="369" spans="1:6">
      <c r="A369" s="103" t="str">
        <f>IFERROR(IF(C369="","",-Reisekosten!V363),"")</f>
        <v/>
      </c>
      <c r="B369" s="31" t="str">
        <f t="shared" si="10"/>
        <v/>
      </c>
      <c r="C369" s="32" t="str">
        <f>IF(Reisekosten!H363="","",TEXT(Reisekosten!H363,"MM")&amp;"-"&amp;TEXT(Reisekosten!H363,"tt"))</f>
        <v/>
      </c>
      <c r="D369" s="33" t="str">
        <f>IF(Reisekosten!K335="","",Reisekosten!K335)</f>
        <v/>
      </c>
      <c r="E369" s="31" t="str">
        <f t="shared" si="11"/>
        <v/>
      </c>
      <c r="F369" s="23" t="str">
        <f>IF(D369="","",IF(Reisekosten!$K335&lt;&gt;Reisekosten!$H335,"Km-Geld: "&amp;Reisekosten!#REF!&amp;" "&amp;TEXT(Reisekosten!$H335,"t. MMM ")&amp;"bis "&amp;TEXT(Reisekosten!$K335,"t. MMM "),"Km-Geld: "&amp;Reisekosten!#REF!&amp;" am "&amp;TEXT(Reisekosten!$H335,"t. MMM ")))</f>
        <v/>
      </c>
    </row>
    <row r="370" spans="1:6">
      <c r="A370" s="103" t="str">
        <f>IFERROR(IF(C370="","",-Reisekosten!V364),"")</f>
        <v/>
      </c>
      <c r="B370" s="31" t="str">
        <f t="shared" si="10"/>
        <v/>
      </c>
      <c r="C370" s="32" t="str">
        <f>IF(Reisekosten!H364="","",TEXT(Reisekosten!H364,"MM")&amp;"-"&amp;TEXT(Reisekosten!H364,"tt"))</f>
        <v/>
      </c>
      <c r="D370" s="33" t="str">
        <f>IF(Reisekosten!K336="","",Reisekosten!K336)</f>
        <v/>
      </c>
      <c r="E370" s="31" t="str">
        <f t="shared" si="11"/>
        <v/>
      </c>
      <c r="F370" s="23" t="str">
        <f>IF(D370="","",IF(Reisekosten!$K336&lt;&gt;Reisekosten!$H336,"Km-Geld: "&amp;Reisekosten!#REF!&amp;" "&amp;TEXT(Reisekosten!$H336,"t. MMM ")&amp;"bis "&amp;TEXT(Reisekosten!$K336,"t. MMM "),"Km-Geld: "&amp;Reisekosten!#REF!&amp;" am "&amp;TEXT(Reisekosten!$H336,"t. MMM ")))</f>
        <v/>
      </c>
    </row>
    <row r="371" spans="1:6">
      <c r="A371" s="103" t="str">
        <f>IFERROR(IF(C371="","",-Reisekosten!V365),"")</f>
        <v/>
      </c>
      <c r="B371" s="31" t="str">
        <f t="shared" si="10"/>
        <v/>
      </c>
      <c r="C371" s="32" t="str">
        <f>IF(Reisekosten!H365="","",TEXT(Reisekosten!H365,"MM")&amp;"-"&amp;TEXT(Reisekosten!H365,"tt"))</f>
        <v/>
      </c>
      <c r="D371" s="33" t="str">
        <f>IF(Reisekosten!K337="","",Reisekosten!K337)</f>
        <v/>
      </c>
      <c r="E371" s="31" t="str">
        <f t="shared" si="11"/>
        <v/>
      </c>
      <c r="F371" s="23" t="str">
        <f>IF(D371="","",IF(Reisekosten!$K337&lt;&gt;Reisekosten!$H337,"Km-Geld: "&amp;Reisekosten!#REF!&amp;" "&amp;TEXT(Reisekosten!$H337,"t. MMM ")&amp;"bis "&amp;TEXT(Reisekosten!$K337,"t. MMM "),"Km-Geld: "&amp;Reisekosten!#REF!&amp;" am "&amp;TEXT(Reisekosten!$H337,"t. MMM ")))</f>
        <v/>
      </c>
    </row>
    <row r="372" spans="1:6">
      <c r="A372" s="103" t="str">
        <f>IFERROR(IF(C372="","",-Reisekosten!V366),"")</f>
        <v/>
      </c>
      <c r="B372" s="31" t="str">
        <f t="shared" si="10"/>
        <v/>
      </c>
      <c r="C372" s="32" t="str">
        <f>IF(Reisekosten!H366="","",TEXT(Reisekosten!H366,"MM")&amp;"-"&amp;TEXT(Reisekosten!H366,"tt"))</f>
        <v/>
      </c>
      <c r="D372" s="33" t="str">
        <f>IF(Reisekosten!K338="","",Reisekosten!K338)</f>
        <v/>
      </c>
      <c r="E372" s="31" t="str">
        <f t="shared" si="11"/>
        <v/>
      </c>
      <c r="F372" s="23" t="str">
        <f>IF(D372="","",IF(Reisekosten!$K338&lt;&gt;Reisekosten!$H338,"Km-Geld: "&amp;Reisekosten!#REF!&amp;" "&amp;TEXT(Reisekosten!$H338,"t. MMM ")&amp;"bis "&amp;TEXT(Reisekosten!$K338,"t. MMM "),"Km-Geld: "&amp;Reisekosten!#REF!&amp;" am "&amp;TEXT(Reisekosten!$H338,"t. MMM ")))</f>
        <v/>
      </c>
    </row>
    <row r="373" spans="1:6">
      <c r="A373" s="103" t="str">
        <f>IFERROR(IF(C373="","",-Reisekosten!V367),"")</f>
        <v/>
      </c>
      <c r="B373" s="31" t="str">
        <f t="shared" si="10"/>
        <v/>
      </c>
      <c r="C373" s="32" t="str">
        <f>IF(Reisekosten!H367="","",TEXT(Reisekosten!H367,"MM")&amp;"-"&amp;TEXT(Reisekosten!H367,"tt"))</f>
        <v/>
      </c>
      <c r="D373" s="33" t="str">
        <f>IF(Reisekosten!K339="","",Reisekosten!K339)</f>
        <v/>
      </c>
      <c r="E373" s="31" t="str">
        <f t="shared" si="11"/>
        <v/>
      </c>
      <c r="F373" s="23" t="str">
        <f>IF(D373="","",IF(Reisekosten!$K339&lt;&gt;Reisekosten!$H339,"Km-Geld: "&amp;Reisekosten!#REF!&amp;" "&amp;TEXT(Reisekosten!$H339,"t. MMM ")&amp;"bis "&amp;TEXT(Reisekosten!$K339,"t. MMM "),"Km-Geld: "&amp;Reisekosten!#REF!&amp;" am "&amp;TEXT(Reisekosten!$H339,"t. MMM ")))</f>
        <v/>
      </c>
    </row>
    <row r="374" spans="1:6">
      <c r="A374" s="103" t="str">
        <f>IFERROR(IF(C374="","",-Reisekosten!V368),"")</f>
        <v/>
      </c>
      <c r="B374" s="31" t="str">
        <f t="shared" si="10"/>
        <v/>
      </c>
      <c r="C374" s="32" t="str">
        <f>IF(Reisekosten!H368="","",TEXT(Reisekosten!H368,"MM")&amp;"-"&amp;TEXT(Reisekosten!H368,"tt"))</f>
        <v/>
      </c>
      <c r="D374" s="33" t="str">
        <f>IF(Reisekosten!K340="","",Reisekosten!K340)</f>
        <v/>
      </c>
      <c r="E374" s="31" t="str">
        <f t="shared" si="11"/>
        <v/>
      </c>
      <c r="F374" s="23" t="str">
        <f>IF(D374="","",IF(Reisekosten!$K340&lt;&gt;Reisekosten!$H340,"Km-Geld: "&amp;Reisekosten!#REF!&amp;" "&amp;TEXT(Reisekosten!$H340,"t. MMM ")&amp;"bis "&amp;TEXT(Reisekosten!$K340,"t. MMM "),"Km-Geld: "&amp;Reisekosten!#REF!&amp;" am "&amp;TEXT(Reisekosten!$H340,"t. MMM ")))</f>
        <v/>
      </c>
    </row>
    <row r="375" spans="1:6">
      <c r="A375" s="103" t="str">
        <f>IFERROR(IF(C375="","",-Reisekosten!V369),"")</f>
        <v/>
      </c>
      <c r="B375" s="31" t="str">
        <f t="shared" si="10"/>
        <v/>
      </c>
      <c r="C375" s="32" t="str">
        <f>IF(Reisekosten!H369="","",TEXT(Reisekosten!H369,"MM")&amp;"-"&amp;TEXT(Reisekosten!H369,"tt"))</f>
        <v/>
      </c>
      <c r="D375" s="33" t="str">
        <f>IF(Reisekosten!K341="","",Reisekosten!K341)</f>
        <v/>
      </c>
      <c r="E375" s="31" t="str">
        <f t="shared" si="11"/>
        <v/>
      </c>
      <c r="F375" s="23" t="str">
        <f>IF(D375="","",IF(Reisekosten!$K341&lt;&gt;Reisekosten!$H341,"Km-Geld: "&amp;Reisekosten!#REF!&amp;" "&amp;TEXT(Reisekosten!$H341,"t. MMM ")&amp;"bis "&amp;TEXT(Reisekosten!$K341,"t. MMM "),"Km-Geld: "&amp;Reisekosten!#REF!&amp;" am "&amp;TEXT(Reisekosten!$H341,"t. MMM ")))</f>
        <v/>
      </c>
    </row>
    <row r="376" spans="1:6">
      <c r="A376" s="103" t="str">
        <f>IFERROR(IF(C376="","",-Reisekosten!V370),"")</f>
        <v/>
      </c>
      <c r="B376" s="31" t="str">
        <f t="shared" si="10"/>
        <v/>
      </c>
      <c r="C376" s="32" t="str">
        <f>IF(Reisekosten!H370="","",TEXT(Reisekosten!H370,"MM")&amp;"-"&amp;TEXT(Reisekosten!H370,"tt"))</f>
        <v/>
      </c>
      <c r="D376" s="33" t="str">
        <f>IF(Reisekosten!K342="","",Reisekosten!K342)</f>
        <v/>
      </c>
      <c r="E376" s="31" t="str">
        <f t="shared" si="11"/>
        <v/>
      </c>
      <c r="F376" s="23" t="str">
        <f>IF(D376="","",IF(Reisekosten!$K342&lt;&gt;Reisekosten!$H342,"Km-Geld: "&amp;Reisekosten!#REF!&amp;" "&amp;TEXT(Reisekosten!$H342,"t. MMM ")&amp;"bis "&amp;TEXT(Reisekosten!$K342,"t. MMM "),"Km-Geld: "&amp;Reisekosten!#REF!&amp;" am "&amp;TEXT(Reisekosten!$H342,"t. MMM ")))</f>
        <v/>
      </c>
    </row>
    <row r="377" spans="1:6">
      <c r="A377" s="103" t="str">
        <f>IFERROR(IF(C377="","",-Reisekosten!V371),"")</f>
        <v/>
      </c>
      <c r="B377" s="31" t="str">
        <f t="shared" si="10"/>
        <v/>
      </c>
      <c r="C377" s="32" t="str">
        <f>IF(Reisekosten!H371="","",TEXT(Reisekosten!H371,"MM")&amp;"-"&amp;TEXT(Reisekosten!H371,"tt"))</f>
        <v/>
      </c>
      <c r="D377" s="33" t="str">
        <f>IF(Reisekosten!K343="","",Reisekosten!K343)</f>
        <v/>
      </c>
      <c r="E377" s="31" t="str">
        <f t="shared" si="11"/>
        <v/>
      </c>
      <c r="F377" s="23" t="str">
        <f>IF(D377="","",IF(Reisekosten!$K343&lt;&gt;Reisekosten!$H343,"Km-Geld: "&amp;Reisekosten!#REF!&amp;" "&amp;TEXT(Reisekosten!$H343,"t. MMM ")&amp;"bis "&amp;TEXT(Reisekosten!$K343,"t. MMM "),"Km-Geld: "&amp;Reisekosten!#REF!&amp;" am "&amp;TEXT(Reisekosten!$H343,"t. MMM ")))</f>
        <v/>
      </c>
    </row>
    <row r="378" spans="1:6">
      <c r="A378" s="103" t="str">
        <f>IFERROR(IF(C378="","",-Reisekosten!V372),"")</f>
        <v/>
      </c>
      <c r="B378" s="31" t="str">
        <f t="shared" si="10"/>
        <v/>
      </c>
      <c r="C378" s="32" t="str">
        <f>IF(Reisekosten!H372="","",TEXT(Reisekosten!H372,"MM")&amp;"-"&amp;TEXT(Reisekosten!H372,"tt"))</f>
        <v/>
      </c>
      <c r="D378" s="33" t="str">
        <f>IF(Reisekosten!K344="","",Reisekosten!K344)</f>
        <v/>
      </c>
      <c r="E378" s="31" t="str">
        <f t="shared" si="11"/>
        <v/>
      </c>
      <c r="F378" s="23" t="str">
        <f>IF(D378="","",IF(Reisekosten!$K344&lt;&gt;Reisekosten!$H344,"Km-Geld: "&amp;Reisekosten!#REF!&amp;" "&amp;TEXT(Reisekosten!$H344,"t. MMM ")&amp;"bis "&amp;TEXT(Reisekosten!$K344,"t. MMM "),"Km-Geld: "&amp;Reisekosten!#REF!&amp;" am "&amp;TEXT(Reisekosten!$H344,"t. MMM ")))</f>
        <v/>
      </c>
    </row>
    <row r="379" spans="1:6">
      <c r="A379" s="103" t="str">
        <f>IFERROR(IF(C379="","",-Reisekosten!V373),"")</f>
        <v/>
      </c>
      <c r="B379" s="31" t="str">
        <f t="shared" si="10"/>
        <v/>
      </c>
      <c r="C379" s="32" t="str">
        <f>IF(Reisekosten!H373="","",TEXT(Reisekosten!H373,"MM")&amp;"-"&amp;TEXT(Reisekosten!H373,"tt"))</f>
        <v/>
      </c>
      <c r="D379" s="33" t="str">
        <f>IF(Reisekosten!K345="","",Reisekosten!K345)</f>
        <v/>
      </c>
      <c r="E379" s="31" t="str">
        <f t="shared" si="11"/>
        <v/>
      </c>
      <c r="F379" s="23" t="str">
        <f>IF(D379="","",IF(Reisekosten!$K345&lt;&gt;Reisekosten!$H345,"Km-Geld: "&amp;Reisekosten!#REF!&amp;" "&amp;TEXT(Reisekosten!$H345,"t. MMM ")&amp;"bis "&amp;TEXT(Reisekosten!$K345,"t. MMM "),"Km-Geld: "&amp;Reisekosten!#REF!&amp;" am "&amp;TEXT(Reisekosten!$H345,"t. MMM ")))</f>
        <v/>
      </c>
    </row>
    <row r="380" spans="1:6">
      <c r="A380" s="103" t="str">
        <f>IFERROR(IF(C380="","",-Reisekosten!V374),"")</f>
        <v/>
      </c>
      <c r="B380" s="31" t="str">
        <f t="shared" si="10"/>
        <v/>
      </c>
      <c r="C380" s="32" t="str">
        <f>IF(Reisekosten!H374="","",TEXT(Reisekosten!H374,"MM")&amp;"-"&amp;TEXT(Reisekosten!H374,"tt"))</f>
        <v/>
      </c>
      <c r="D380" s="33" t="str">
        <f>IF(Reisekosten!K346="","",Reisekosten!K346)</f>
        <v/>
      </c>
      <c r="E380" s="31" t="str">
        <f t="shared" si="11"/>
        <v/>
      </c>
      <c r="F380" s="23" t="str">
        <f>IF(D380="","",IF(Reisekosten!$K346&lt;&gt;Reisekosten!$H346,"Km-Geld: "&amp;Reisekosten!#REF!&amp;" "&amp;TEXT(Reisekosten!$H346,"t. MMM ")&amp;"bis "&amp;TEXT(Reisekosten!$K346,"t. MMM "),"Km-Geld: "&amp;Reisekosten!#REF!&amp;" am "&amp;TEXT(Reisekosten!$H346,"t. MMM ")))</f>
        <v/>
      </c>
    </row>
    <row r="381" spans="1:6">
      <c r="A381" s="103" t="str">
        <f>IFERROR(IF(C381="","",-Reisekosten!V375),"")</f>
        <v/>
      </c>
      <c r="B381" s="31" t="str">
        <f t="shared" si="10"/>
        <v/>
      </c>
      <c r="C381" s="32" t="str">
        <f>IF(Reisekosten!H375="","",TEXT(Reisekosten!H375,"MM")&amp;"-"&amp;TEXT(Reisekosten!H375,"tt"))</f>
        <v/>
      </c>
      <c r="D381" s="33" t="str">
        <f>IF(Reisekosten!K347="","",Reisekosten!K347)</f>
        <v/>
      </c>
      <c r="E381" s="31" t="str">
        <f t="shared" si="11"/>
        <v/>
      </c>
      <c r="F381" s="23" t="str">
        <f>IF(D381="","",IF(Reisekosten!$K347&lt;&gt;Reisekosten!$H347,"Km-Geld: "&amp;Reisekosten!#REF!&amp;" "&amp;TEXT(Reisekosten!$H347,"t. MMM ")&amp;"bis "&amp;TEXT(Reisekosten!$K347,"t. MMM "),"Km-Geld: "&amp;Reisekosten!#REF!&amp;" am "&amp;TEXT(Reisekosten!$H347,"t. MMM ")))</f>
        <v/>
      </c>
    </row>
    <row r="382" spans="1:6">
      <c r="A382" s="103" t="str">
        <f>IFERROR(IF(C382="","",-Reisekosten!V376),"")</f>
        <v/>
      </c>
      <c r="B382" s="31" t="str">
        <f t="shared" si="10"/>
        <v/>
      </c>
      <c r="C382" s="32" t="str">
        <f>IF(Reisekosten!H376="","",TEXT(Reisekosten!H376,"MM")&amp;"-"&amp;TEXT(Reisekosten!H376,"tt"))</f>
        <v/>
      </c>
      <c r="D382" s="33" t="str">
        <f>IF(Reisekosten!K348="","",Reisekosten!K348)</f>
        <v/>
      </c>
      <c r="E382" s="31" t="str">
        <f t="shared" si="11"/>
        <v/>
      </c>
      <c r="F382" s="23" t="str">
        <f>IF(D382="","",IF(Reisekosten!$K348&lt;&gt;Reisekosten!$H348,"Km-Geld: "&amp;Reisekosten!#REF!&amp;" "&amp;TEXT(Reisekosten!$H348,"t. MMM ")&amp;"bis "&amp;TEXT(Reisekosten!$K348,"t. MMM "),"Km-Geld: "&amp;Reisekosten!#REF!&amp;" am "&amp;TEXT(Reisekosten!$H348,"t. MMM ")))</f>
        <v/>
      </c>
    </row>
    <row r="383" spans="1:6">
      <c r="A383" s="103" t="str">
        <f>IFERROR(IF(C383="","",-Reisekosten!V377),"")</f>
        <v/>
      </c>
      <c r="B383" s="31" t="str">
        <f t="shared" si="10"/>
        <v/>
      </c>
      <c r="C383" s="32" t="str">
        <f>IF(Reisekosten!H377="","",TEXT(Reisekosten!H377,"MM")&amp;"-"&amp;TEXT(Reisekosten!H377,"tt"))</f>
        <v/>
      </c>
      <c r="D383" s="33" t="str">
        <f>IF(Reisekosten!K349="","",Reisekosten!K349)</f>
        <v/>
      </c>
      <c r="E383" s="31" t="str">
        <f t="shared" si="11"/>
        <v/>
      </c>
      <c r="F383" s="23" t="str">
        <f>IF(D383="","",IF(Reisekosten!$K349&lt;&gt;Reisekosten!$H349,"Km-Geld: "&amp;Reisekosten!#REF!&amp;" "&amp;TEXT(Reisekosten!$H349,"t. MMM ")&amp;"bis "&amp;TEXT(Reisekosten!$K349,"t. MMM "),"Km-Geld: "&amp;Reisekosten!#REF!&amp;" am "&amp;TEXT(Reisekosten!$H349,"t. MMM ")))</f>
        <v/>
      </c>
    </row>
    <row r="384" spans="1:6">
      <c r="A384" s="103" t="str">
        <f>IFERROR(IF(C384="","",-Reisekosten!V378),"")</f>
        <v/>
      </c>
      <c r="B384" s="31" t="str">
        <f t="shared" si="10"/>
        <v/>
      </c>
      <c r="C384" s="32" t="str">
        <f>IF(Reisekosten!H378="","",TEXT(Reisekosten!H378,"MM")&amp;"-"&amp;TEXT(Reisekosten!H378,"tt"))</f>
        <v/>
      </c>
      <c r="D384" s="33" t="str">
        <f>IF(Reisekosten!K350="","",Reisekosten!K350)</f>
        <v/>
      </c>
      <c r="E384" s="31" t="str">
        <f t="shared" si="11"/>
        <v/>
      </c>
      <c r="F384" s="23" t="str">
        <f>IF(D384="","",IF(Reisekosten!$K350&lt;&gt;Reisekosten!$H350,"Km-Geld: "&amp;Reisekosten!#REF!&amp;" "&amp;TEXT(Reisekosten!$H350,"t. MMM ")&amp;"bis "&amp;TEXT(Reisekosten!$K350,"t. MMM "),"Km-Geld: "&amp;Reisekosten!#REF!&amp;" am "&amp;TEXT(Reisekosten!$H350,"t. MMM ")))</f>
        <v/>
      </c>
    </row>
    <row r="385" spans="1:6">
      <c r="A385" s="103" t="str">
        <f>IFERROR(IF(C385="","",-Reisekosten!V379),"")</f>
        <v/>
      </c>
      <c r="B385" s="31" t="str">
        <f t="shared" si="10"/>
        <v/>
      </c>
      <c r="C385" s="32" t="str">
        <f>IF(Reisekosten!H379="","",TEXT(Reisekosten!H379,"MM")&amp;"-"&amp;TEXT(Reisekosten!H379,"tt"))</f>
        <v/>
      </c>
      <c r="D385" s="33" t="str">
        <f>IF(Reisekosten!K351="","",Reisekosten!K351)</f>
        <v/>
      </c>
      <c r="E385" s="31" t="str">
        <f t="shared" si="11"/>
        <v/>
      </c>
      <c r="F385" s="23" t="str">
        <f>IF(D385="","",IF(Reisekosten!$K351&lt;&gt;Reisekosten!$H351,"Km-Geld: "&amp;Reisekosten!#REF!&amp;" "&amp;TEXT(Reisekosten!$H351,"t. MMM ")&amp;"bis "&amp;TEXT(Reisekosten!$K351,"t. MMM "),"Km-Geld: "&amp;Reisekosten!#REF!&amp;" am "&amp;TEXT(Reisekosten!$H351,"t. MMM ")))</f>
        <v/>
      </c>
    </row>
    <row r="386" spans="1:6">
      <c r="A386" s="103" t="str">
        <f>IFERROR(IF(C386="","",-Reisekosten!V380),"")</f>
        <v/>
      </c>
      <c r="B386" s="31" t="str">
        <f t="shared" si="10"/>
        <v/>
      </c>
      <c r="C386" s="32" t="str">
        <f>IF(Reisekosten!H380="","",TEXT(Reisekosten!H380,"MM")&amp;"-"&amp;TEXT(Reisekosten!H380,"tt"))</f>
        <v/>
      </c>
      <c r="D386" s="33" t="str">
        <f>IF(Reisekosten!K352="","",Reisekosten!K352)</f>
        <v/>
      </c>
      <c r="E386" s="31" t="str">
        <f t="shared" si="11"/>
        <v/>
      </c>
      <c r="F386" s="23" t="str">
        <f>IF(D386="","",IF(Reisekosten!$K352&lt;&gt;Reisekosten!$H352,"Km-Geld: "&amp;Reisekosten!#REF!&amp;" "&amp;TEXT(Reisekosten!$H352,"t. MMM ")&amp;"bis "&amp;TEXT(Reisekosten!$K352,"t. MMM "),"Km-Geld: "&amp;Reisekosten!#REF!&amp;" am "&amp;TEXT(Reisekosten!$H352,"t. MMM ")))</f>
        <v/>
      </c>
    </row>
    <row r="387" spans="1:6">
      <c r="A387" s="103" t="str">
        <f>IFERROR(IF(C387="","",-Reisekosten!V381),"")</f>
        <v/>
      </c>
      <c r="B387" s="31" t="str">
        <f t="shared" si="10"/>
        <v/>
      </c>
      <c r="C387" s="32" t="str">
        <f>IF(Reisekosten!H381="","",TEXT(Reisekosten!H381,"MM")&amp;"-"&amp;TEXT(Reisekosten!H381,"tt"))</f>
        <v/>
      </c>
      <c r="D387" s="33" t="str">
        <f>IF(Reisekosten!K353="","",Reisekosten!K353)</f>
        <v/>
      </c>
      <c r="E387" s="31" t="str">
        <f t="shared" si="11"/>
        <v/>
      </c>
      <c r="F387" s="23" t="str">
        <f>IF(D387="","",IF(Reisekosten!$K353&lt;&gt;Reisekosten!$H353,"Km-Geld: "&amp;Reisekosten!#REF!&amp;" "&amp;TEXT(Reisekosten!$H353,"t. MMM ")&amp;"bis "&amp;TEXT(Reisekosten!$K353,"t. MMM "),"Km-Geld: "&amp;Reisekosten!#REF!&amp;" am "&amp;TEXT(Reisekosten!$H353,"t. MMM ")))</f>
        <v/>
      </c>
    </row>
    <row r="388" spans="1:6">
      <c r="A388" s="103" t="str">
        <f>IFERROR(IF(C388="","",-Reisekosten!V382),"")</f>
        <v/>
      </c>
      <c r="B388" s="31" t="str">
        <f t="shared" si="10"/>
        <v/>
      </c>
      <c r="C388" s="32" t="str">
        <f>IF(Reisekosten!H382="","",TEXT(Reisekosten!H382,"MM")&amp;"-"&amp;TEXT(Reisekosten!H382,"tt"))</f>
        <v/>
      </c>
      <c r="D388" s="33" t="str">
        <f>IF(Reisekosten!K354="","",Reisekosten!K354)</f>
        <v/>
      </c>
      <c r="E388" s="31" t="str">
        <f t="shared" si="11"/>
        <v/>
      </c>
      <c r="F388" s="23" t="str">
        <f>IF(D388="","",IF(Reisekosten!$K354&lt;&gt;Reisekosten!$H354,"Km-Geld: "&amp;Reisekosten!#REF!&amp;" "&amp;TEXT(Reisekosten!$H354,"t. MMM ")&amp;"bis "&amp;TEXT(Reisekosten!$K354,"t. MMM "),"Km-Geld: "&amp;Reisekosten!#REF!&amp;" am "&amp;TEXT(Reisekosten!$H354,"t. MMM ")))</f>
        <v/>
      </c>
    </row>
    <row r="389" spans="1:6">
      <c r="A389" s="103" t="str">
        <f>IFERROR(IF(C389="","",-Reisekosten!V383),"")</f>
        <v/>
      </c>
      <c r="B389" s="31" t="str">
        <f t="shared" si="10"/>
        <v/>
      </c>
      <c r="C389" s="32" t="str">
        <f>IF(Reisekosten!H383="","",TEXT(Reisekosten!H383,"MM")&amp;"-"&amp;TEXT(Reisekosten!H383,"tt"))</f>
        <v/>
      </c>
      <c r="D389" s="33" t="str">
        <f>IF(Reisekosten!K355="","",Reisekosten!K355)</f>
        <v/>
      </c>
      <c r="E389" s="31" t="str">
        <f t="shared" si="11"/>
        <v/>
      </c>
      <c r="F389" s="23" t="str">
        <f>IF(D389="","",IF(Reisekosten!$K355&lt;&gt;Reisekosten!$H355,"Km-Geld: "&amp;Reisekosten!#REF!&amp;" "&amp;TEXT(Reisekosten!$H355,"t. MMM ")&amp;"bis "&amp;TEXT(Reisekosten!$K355,"t. MMM "),"Km-Geld: "&amp;Reisekosten!#REF!&amp;" am "&amp;TEXT(Reisekosten!$H355,"t. MMM ")))</f>
        <v/>
      </c>
    </row>
    <row r="390" spans="1:6">
      <c r="A390" s="103" t="str">
        <f>IFERROR(IF(C390="","",-Reisekosten!V384),"")</f>
        <v/>
      </c>
      <c r="B390" s="31" t="str">
        <f t="shared" si="10"/>
        <v/>
      </c>
      <c r="C390" s="32" t="str">
        <f>IF(Reisekosten!H384="","",TEXT(Reisekosten!H384,"MM")&amp;"-"&amp;TEXT(Reisekosten!H384,"tt"))</f>
        <v/>
      </c>
      <c r="D390" s="33" t="str">
        <f>IF(Reisekosten!K356="","",Reisekosten!K356)</f>
        <v/>
      </c>
      <c r="E390" s="31" t="str">
        <f t="shared" si="11"/>
        <v/>
      </c>
      <c r="F390" s="23" t="str">
        <f>IF(D390="","",IF(Reisekosten!$K356&lt;&gt;Reisekosten!$H356,"Km-Geld: "&amp;Reisekosten!#REF!&amp;" "&amp;TEXT(Reisekosten!$H356,"t. MMM ")&amp;"bis "&amp;TEXT(Reisekosten!$K356,"t. MMM "),"Km-Geld: "&amp;Reisekosten!#REF!&amp;" am "&amp;TEXT(Reisekosten!$H356,"t. MMM ")))</f>
        <v/>
      </c>
    </row>
    <row r="391" spans="1:6">
      <c r="A391" s="103" t="str">
        <f>IFERROR(IF(C391="","",-Reisekosten!V385),"")</f>
        <v/>
      </c>
      <c r="B391" s="31" t="str">
        <f t="shared" si="10"/>
        <v/>
      </c>
      <c r="C391" s="32" t="str">
        <f>IF(Reisekosten!H385="","",TEXT(Reisekosten!H385,"MM")&amp;"-"&amp;TEXT(Reisekosten!H385,"tt"))</f>
        <v/>
      </c>
      <c r="D391" s="33" t="str">
        <f>IF(Reisekosten!K357="","",Reisekosten!K357)</f>
        <v/>
      </c>
      <c r="E391" s="31" t="str">
        <f t="shared" si="11"/>
        <v/>
      </c>
      <c r="F391" s="23" t="str">
        <f>IF(D391="","",IF(Reisekosten!$K357&lt;&gt;Reisekosten!$H357,"Km-Geld: "&amp;Reisekosten!#REF!&amp;" "&amp;TEXT(Reisekosten!$H357,"t. MMM ")&amp;"bis "&amp;TEXT(Reisekosten!$K357,"t. MMM "),"Km-Geld: "&amp;Reisekosten!#REF!&amp;" am "&amp;TEXT(Reisekosten!$H357,"t. MMM ")))</f>
        <v/>
      </c>
    </row>
    <row r="392" spans="1:6">
      <c r="A392" s="103" t="str">
        <f>IFERROR(IF(C392="","",-Reisekosten!V386),"")</f>
        <v/>
      </c>
      <c r="B392" s="31" t="str">
        <f t="shared" si="10"/>
        <v/>
      </c>
      <c r="C392" s="32" t="str">
        <f>IF(Reisekosten!H386="","",TEXT(Reisekosten!H386,"MM")&amp;"-"&amp;TEXT(Reisekosten!H386,"tt"))</f>
        <v/>
      </c>
      <c r="D392" s="33" t="str">
        <f>IF(Reisekosten!K358="","",Reisekosten!K358)</f>
        <v/>
      </c>
      <c r="E392" s="31" t="str">
        <f t="shared" si="11"/>
        <v/>
      </c>
      <c r="F392" s="23" t="str">
        <f>IF(D392="","",IF(Reisekosten!$K358&lt;&gt;Reisekosten!$H358,"Km-Geld: "&amp;Reisekosten!#REF!&amp;" "&amp;TEXT(Reisekosten!$H358,"t. MMM ")&amp;"bis "&amp;TEXT(Reisekosten!$K358,"t. MMM "),"Km-Geld: "&amp;Reisekosten!#REF!&amp;" am "&amp;TEXT(Reisekosten!$H358,"t. MMM ")))</f>
        <v/>
      </c>
    </row>
    <row r="393" spans="1:6">
      <c r="A393" s="103" t="str">
        <f>IFERROR(IF(C393="","",-Reisekosten!V387),"")</f>
        <v/>
      </c>
      <c r="B393" s="31" t="str">
        <f t="shared" si="10"/>
        <v/>
      </c>
      <c r="C393" s="32" t="str">
        <f>IF(Reisekosten!H387="","",TEXT(Reisekosten!H387,"MM")&amp;"-"&amp;TEXT(Reisekosten!H387,"tt"))</f>
        <v/>
      </c>
      <c r="D393" s="33" t="str">
        <f>IF(Reisekosten!K359="","",Reisekosten!K359)</f>
        <v/>
      </c>
      <c r="E393" s="31" t="str">
        <f t="shared" si="11"/>
        <v/>
      </c>
      <c r="F393" s="23" t="str">
        <f>IF(D393="","",IF(Reisekosten!$K359&lt;&gt;Reisekosten!$H359,"Km-Geld: "&amp;Reisekosten!#REF!&amp;" "&amp;TEXT(Reisekosten!$H359,"t. MMM ")&amp;"bis "&amp;TEXT(Reisekosten!$K359,"t. MMM "),"Km-Geld: "&amp;Reisekosten!#REF!&amp;" am "&amp;TEXT(Reisekosten!$H359,"t. MMM ")))</f>
        <v/>
      </c>
    </row>
    <row r="394" spans="1:6">
      <c r="A394" s="103" t="str">
        <f>IFERROR(IF(C394="","",-Reisekosten!V388),"")</f>
        <v/>
      </c>
      <c r="B394" s="31" t="str">
        <f t="shared" si="10"/>
        <v/>
      </c>
      <c r="C394" s="32" t="str">
        <f>IF(Reisekosten!H388="","",TEXT(Reisekosten!H388,"MM")&amp;"-"&amp;TEXT(Reisekosten!H388,"tt"))</f>
        <v/>
      </c>
      <c r="D394" s="33" t="str">
        <f>IF(Reisekosten!K360="","",Reisekosten!K360)</f>
        <v/>
      </c>
      <c r="E394" s="31" t="str">
        <f t="shared" si="11"/>
        <v/>
      </c>
      <c r="F394" s="23" t="str">
        <f>IF(D394="","",IF(Reisekosten!$K360&lt;&gt;Reisekosten!$H360,"Km-Geld: "&amp;Reisekosten!#REF!&amp;" "&amp;TEXT(Reisekosten!$H360,"t. MMM ")&amp;"bis "&amp;TEXT(Reisekosten!$K360,"t. MMM "),"Km-Geld: "&amp;Reisekosten!#REF!&amp;" am "&amp;TEXT(Reisekosten!$H360,"t. MMM ")))</f>
        <v/>
      </c>
    </row>
    <row r="395" spans="1:6">
      <c r="A395" s="103" t="str">
        <f>IFERROR(IF(C395="","",-Reisekosten!V389),"")</f>
        <v/>
      </c>
      <c r="B395" s="31" t="str">
        <f t="shared" si="10"/>
        <v/>
      </c>
      <c r="C395" s="32" t="str">
        <f>IF(Reisekosten!H389="","",TEXT(Reisekosten!H389,"MM")&amp;"-"&amp;TEXT(Reisekosten!H389,"tt"))</f>
        <v/>
      </c>
      <c r="D395" s="33" t="str">
        <f>IF(Reisekosten!K361="","",Reisekosten!K361)</f>
        <v/>
      </c>
      <c r="E395" s="31" t="str">
        <f t="shared" si="11"/>
        <v/>
      </c>
      <c r="F395" s="23" t="str">
        <f>IF(D395="","",IF(Reisekosten!$K361&lt;&gt;Reisekosten!$H361,"Km-Geld: "&amp;Reisekosten!#REF!&amp;" "&amp;TEXT(Reisekosten!$H361,"t. MMM ")&amp;"bis "&amp;TEXT(Reisekosten!$K361,"t. MMM "),"Km-Geld: "&amp;Reisekosten!#REF!&amp;" am "&amp;TEXT(Reisekosten!$H361,"t. MMM ")))</f>
        <v/>
      </c>
    </row>
    <row r="396" spans="1:6">
      <c r="A396" s="103" t="str">
        <f>IFERROR(IF(C396="","",-Reisekosten!V390),"")</f>
        <v/>
      </c>
      <c r="B396" s="31" t="str">
        <f t="shared" si="10"/>
        <v/>
      </c>
      <c r="C396" s="32" t="str">
        <f>IF(Reisekosten!H390="","",TEXT(Reisekosten!H390,"MM")&amp;"-"&amp;TEXT(Reisekosten!H390,"tt"))</f>
        <v/>
      </c>
      <c r="D396" s="33" t="str">
        <f>IF(Reisekosten!K362="","",Reisekosten!K362)</f>
        <v/>
      </c>
      <c r="E396" s="31" t="str">
        <f t="shared" si="11"/>
        <v/>
      </c>
      <c r="F396" s="23" t="str">
        <f>IF(D396="","",IF(Reisekosten!$K362&lt;&gt;Reisekosten!$H362,"Km-Geld: "&amp;Reisekosten!#REF!&amp;" "&amp;TEXT(Reisekosten!$H362,"t. MMM ")&amp;"bis "&amp;TEXT(Reisekosten!$K362,"t. MMM "),"Km-Geld: "&amp;Reisekosten!#REF!&amp;" am "&amp;TEXT(Reisekosten!$H362,"t. MMM ")))</f>
        <v/>
      </c>
    </row>
    <row r="397" spans="1:6">
      <c r="A397" s="103" t="str">
        <f>IFERROR(IF(C397="","",-Reisekosten!V391),"")</f>
        <v/>
      </c>
      <c r="B397" s="31" t="str">
        <f t="shared" ref="B397:B460" si="12">IF(A397="","",$A$8)</f>
        <v/>
      </c>
      <c r="C397" s="32" t="str">
        <f>IF(Reisekosten!H391="","",TEXT(Reisekosten!H391,"MM")&amp;"-"&amp;TEXT(Reisekosten!H391,"tt"))</f>
        <v/>
      </c>
      <c r="D397" s="33" t="str">
        <f>IF(Reisekosten!K363="","",Reisekosten!K363)</f>
        <v/>
      </c>
      <c r="E397" s="31" t="str">
        <f t="shared" ref="E397:E460" si="13">IF(A397="","",$E$8)</f>
        <v/>
      </c>
      <c r="F397" s="23" t="str">
        <f>IF(D397="","",IF(Reisekosten!$K363&lt;&gt;Reisekosten!$H363,"Km-Geld: "&amp;Reisekosten!#REF!&amp;" "&amp;TEXT(Reisekosten!$H363,"t. MMM ")&amp;"bis "&amp;TEXT(Reisekosten!$K363,"t. MMM "),"Km-Geld: "&amp;Reisekosten!#REF!&amp;" am "&amp;TEXT(Reisekosten!$H363,"t. MMM ")))</f>
        <v/>
      </c>
    </row>
    <row r="398" spans="1:6">
      <c r="A398" s="103" t="str">
        <f>IFERROR(IF(C398="","",-Reisekosten!V392),"")</f>
        <v/>
      </c>
      <c r="B398" s="31" t="str">
        <f t="shared" si="12"/>
        <v/>
      </c>
      <c r="C398" s="32" t="str">
        <f>IF(Reisekosten!H392="","",TEXT(Reisekosten!H392,"MM")&amp;"-"&amp;TEXT(Reisekosten!H392,"tt"))</f>
        <v/>
      </c>
      <c r="D398" s="33" t="str">
        <f>IF(Reisekosten!K364="","",Reisekosten!K364)</f>
        <v/>
      </c>
      <c r="E398" s="31" t="str">
        <f t="shared" si="13"/>
        <v/>
      </c>
      <c r="F398" s="23" t="str">
        <f>IF(D398="","",IF(Reisekosten!$K364&lt;&gt;Reisekosten!$H364,"Km-Geld: "&amp;Reisekosten!#REF!&amp;" "&amp;TEXT(Reisekosten!$H364,"t. MMM ")&amp;"bis "&amp;TEXT(Reisekosten!$K364,"t. MMM "),"Km-Geld: "&amp;Reisekosten!#REF!&amp;" am "&amp;TEXT(Reisekosten!$H364,"t. MMM ")))</f>
        <v/>
      </c>
    </row>
    <row r="399" spans="1:6">
      <c r="A399" s="103" t="str">
        <f>IFERROR(IF(C399="","",-Reisekosten!V393),"")</f>
        <v/>
      </c>
      <c r="B399" s="31" t="str">
        <f t="shared" si="12"/>
        <v/>
      </c>
      <c r="C399" s="32" t="str">
        <f>IF(Reisekosten!H393="","",TEXT(Reisekosten!H393,"MM")&amp;"-"&amp;TEXT(Reisekosten!H393,"tt"))</f>
        <v/>
      </c>
      <c r="D399" s="33" t="str">
        <f>IF(Reisekosten!K365="","",Reisekosten!K365)</f>
        <v/>
      </c>
      <c r="E399" s="31" t="str">
        <f t="shared" si="13"/>
        <v/>
      </c>
      <c r="F399" s="23" t="str">
        <f>IF(D399="","",IF(Reisekosten!$K365&lt;&gt;Reisekosten!$H365,"Km-Geld: "&amp;Reisekosten!#REF!&amp;" "&amp;TEXT(Reisekosten!$H365,"t. MMM ")&amp;"bis "&amp;TEXT(Reisekosten!$K365,"t. MMM "),"Km-Geld: "&amp;Reisekosten!#REF!&amp;" am "&amp;TEXT(Reisekosten!$H365,"t. MMM ")))</f>
        <v/>
      </c>
    </row>
    <row r="400" spans="1:6">
      <c r="A400" s="103" t="str">
        <f>IFERROR(IF(C400="","",-Reisekosten!V394),"")</f>
        <v/>
      </c>
      <c r="B400" s="31" t="str">
        <f t="shared" si="12"/>
        <v/>
      </c>
      <c r="C400" s="32" t="str">
        <f>IF(Reisekosten!H394="","",TEXT(Reisekosten!H394,"MM")&amp;"-"&amp;TEXT(Reisekosten!H394,"tt"))</f>
        <v/>
      </c>
      <c r="D400" s="33" t="str">
        <f>IF(Reisekosten!K366="","",Reisekosten!K366)</f>
        <v/>
      </c>
      <c r="E400" s="31" t="str">
        <f t="shared" si="13"/>
        <v/>
      </c>
      <c r="F400" s="23" t="str">
        <f>IF(D400="","",IF(Reisekosten!$K366&lt;&gt;Reisekosten!$H366,"Km-Geld: "&amp;Reisekosten!#REF!&amp;" "&amp;TEXT(Reisekosten!$H366,"t. MMM ")&amp;"bis "&amp;TEXT(Reisekosten!$K366,"t. MMM "),"Km-Geld: "&amp;Reisekosten!#REF!&amp;" am "&amp;TEXT(Reisekosten!$H366,"t. MMM ")))</f>
        <v/>
      </c>
    </row>
    <row r="401" spans="1:6">
      <c r="A401" s="103" t="str">
        <f>IFERROR(IF(C401="","",-Reisekosten!V395),"")</f>
        <v/>
      </c>
      <c r="B401" s="31" t="str">
        <f t="shared" si="12"/>
        <v/>
      </c>
      <c r="C401" s="32" t="str">
        <f>IF(Reisekosten!H395="","",TEXT(Reisekosten!H395,"MM")&amp;"-"&amp;TEXT(Reisekosten!H395,"tt"))</f>
        <v/>
      </c>
      <c r="D401" s="33" t="str">
        <f>IF(Reisekosten!K367="","",Reisekosten!K367)</f>
        <v/>
      </c>
      <c r="E401" s="31" t="str">
        <f t="shared" si="13"/>
        <v/>
      </c>
      <c r="F401" s="23" t="str">
        <f>IF(D401="","",IF(Reisekosten!$K367&lt;&gt;Reisekosten!$H367,"Km-Geld: "&amp;Reisekosten!#REF!&amp;" "&amp;TEXT(Reisekosten!$H367,"t. MMM ")&amp;"bis "&amp;TEXT(Reisekosten!$K367,"t. MMM "),"Km-Geld: "&amp;Reisekosten!#REF!&amp;" am "&amp;TEXT(Reisekosten!$H367,"t. MMM ")))</f>
        <v/>
      </c>
    </row>
    <row r="402" spans="1:6">
      <c r="A402" s="103" t="str">
        <f>IFERROR(IF(C402="","",-Reisekosten!V396),"")</f>
        <v/>
      </c>
      <c r="B402" s="31" t="str">
        <f t="shared" si="12"/>
        <v/>
      </c>
      <c r="C402" s="32" t="str">
        <f>IF(Reisekosten!H396="","",TEXT(Reisekosten!H396,"MM")&amp;"-"&amp;TEXT(Reisekosten!H396,"tt"))</f>
        <v/>
      </c>
      <c r="D402" s="33" t="str">
        <f>IF(Reisekosten!K368="","",Reisekosten!K368)</f>
        <v/>
      </c>
      <c r="E402" s="31" t="str">
        <f t="shared" si="13"/>
        <v/>
      </c>
      <c r="F402" s="23" t="str">
        <f>IF(D402="","",IF(Reisekosten!$K368&lt;&gt;Reisekosten!$H368,"Km-Geld: "&amp;Reisekosten!#REF!&amp;" "&amp;TEXT(Reisekosten!$H368,"t. MMM ")&amp;"bis "&amp;TEXT(Reisekosten!$K368,"t. MMM "),"Km-Geld: "&amp;Reisekosten!#REF!&amp;" am "&amp;TEXT(Reisekosten!$H368,"t. MMM ")))</f>
        <v/>
      </c>
    </row>
    <row r="403" spans="1:6">
      <c r="A403" s="103" t="str">
        <f>IFERROR(IF(C403="","",-Reisekosten!V397),"")</f>
        <v/>
      </c>
      <c r="B403" s="31" t="str">
        <f t="shared" si="12"/>
        <v/>
      </c>
      <c r="C403" s="32" t="str">
        <f>IF(Reisekosten!H397="","",TEXT(Reisekosten!H397,"MM")&amp;"-"&amp;TEXT(Reisekosten!H397,"tt"))</f>
        <v/>
      </c>
      <c r="D403" s="33" t="str">
        <f>IF(Reisekosten!K369="","",Reisekosten!K369)</f>
        <v/>
      </c>
      <c r="E403" s="31" t="str">
        <f t="shared" si="13"/>
        <v/>
      </c>
      <c r="F403" s="23" t="str">
        <f>IF(D403="","",IF(Reisekosten!$K369&lt;&gt;Reisekosten!$H369,"Km-Geld: "&amp;Reisekosten!#REF!&amp;" "&amp;TEXT(Reisekosten!$H369,"t. MMM ")&amp;"bis "&amp;TEXT(Reisekosten!$K369,"t. MMM "),"Km-Geld: "&amp;Reisekosten!#REF!&amp;" am "&amp;TEXT(Reisekosten!$H369,"t. MMM ")))</f>
        <v/>
      </c>
    </row>
    <row r="404" spans="1:6">
      <c r="A404" s="103" t="str">
        <f>IFERROR(IF(C404="","",-Reisekosten!V398),"")</f>
        <v/>
      </c>
      <c r="B404" s="31" t="str">
        <f t="shared" si="12"/>
        <v/>
      </c>
      <c r="C404" s="32" t="str">
        <f>IF(Reisekosten!H398="","",TEXT(Reisekosten!H398,"MM")&amp;"-"&amp;TEXT(Reisekosten!H398,"tt"))</f>
        <v/>
      </c>
      <c r="D404" s="33" t="str">
        <f>IF(Reisekosten!K370="","",Reisekosten!K370)</f>
        <v/>
      </c>
      <c r="E404" s="31" t="str">
        <f t="shared" si="13"/>
        <v/>
      </c>
      <c r="F404" s="23" t="str">
        <f>IF(D404="","",IF(Reisekosten!$K370&lt;&gt;Reisekosten!$H370,"Km-Geld: "&amp;Reisekosten!#REF!&amp;" "&amp;TEXT(Reisekosten!$H370,"t. MMM ")&amp;"bis "&amp;TEXT(Reisekosten!$K370,"t. MMM "),"Km-Geld: "&amp;Reisekosten!#REF!&amp;" am "&amp;TEXT(Reisekosten!$H370,"t. MMM ")))</f>
        <v/>
      </c>
    </row>
    <row r="405" spans="1:6">
      <c r="A405" s="103" t="str">
        <f>IFERROR(IF(C405="","",-Reisekosten!V399),"")</f>
        <v/>
      </c>
      <c r="B405" s="31" t="str">
        <f t="shared" si="12"/>
        <v/>
      </c>
      <c r="C405" s="32" t="str">
        <f>IF(Reisekosten!H399="","",TEXT(Reisekosten!H399,"MM")&amp;"-"&amp;TEXT(Reisekosten!H399,"tt"))</f>
        <v/>
      </c>
      <c r="D405" s="33" t="str">
        <f>IF(Reisekosten!K371="","",Reisekosten!K371)</f>
        <v/>
      </c>
      <c r="E405" s="31" t="str">
        <f t="shared" si="13"/>
        <v/>
      </c>
      <c r="F405" s="23" t="str">
        <f>IF(D405="","",IF(Reisekosten!$K371&lt;&gt;Reisekosten!$H371,"Km-Geld: "&amp;Reisekosten!#REF!&amp;" "&amp;TEXT(Reisekosten!$H371,"t. MMM ")&amp;"bis "&amp;TEXT(Reisekosten!$K371,"t. MMM "),"Km-Geld: "&amp;Reisekosten!#REF!&amp;" am "&amp;TEXT(Reisekosten!$H371,"t. MMM ")))</f>
        <v/>
      </c>
    </row>
    <row r="406" spans="1:6">
      <c r="A406" s="103" t="str">
        <f>IFERROR(IF(C406="","",-Reisekosten!V400),"")</f>
        <v/>
      </c>
      <c r="B406" s="31" t="str">
        <f t="shared" si="12"/>
        <v/>
      </c>
      <c r="C406" s="32" t="str">
        <f>IF(Reisekosten!H400="","",TEXT(Reisekosten!H400,"MM")&amp;"-"&amp;TEXT(Reisekosten!H400,"tt"))</f>
        <v/>
      </c>
      <c r="D406" s="33" t="str">
        <f>IF(Reisekosten!K372="","",Reisekosten!K372)</f>
        <v/>
      </c>
      <c r="E406" s="31" t="str">
        <f t="shared" si="13"/>
        <v/>
      </c>
      <c r="F406" s="23" t="str">
        <f>IF(D406="","",IF(Reisekosten!$K372&lt;&gt;Reisekosten!$H372,"Km-Geld: "&amp;Reisekosten!#REF!&amp;" "&amp;TEXT(Reisekosten!$H372,"t. MMM ")&amp;"bis "&amp;TEXT(Reisekosten!$K372,"t. MMM "),"Km-Geld: "&amp;Reisekosten!#REF!&amp;" am "&amp;TEXT(Reisekosten!$H372,"t. MMM ")))</f>
        <v/>
      </c>
    </row>
    <row r="407" spans="1:6">
      <c r="A407" s="103" t="str">
        <f>IFERROR(IF(C407="","",-Reisekosten!V401),"")</f>
        <v/>
      </c>
      <c r="B407" s="31" t="str">
        <f t="shared" si="12"/>
        <v/>
      </c>
      <c r="C407" s="32" t="str">
        <f>IF(Reisekosten!H401="","",TEXT(Reisekosten!H401,"MM")&amp;"-"&amp;TEXT(Reisekosten!H401,"tt"))</f>
        <v/>
      </c>
      <c r="D407" s="33" t="str">
        <f>IF(Reisekosten!K373="","",Reisekosten!K373)</f>
        <v/>
      </c>
      <c r="E407" s="31" t="str">
        <f t="shared" si="13"/>
        <v/>
      </c>
      <c r="F407" s="23" t="str">
        <f>IF(D407="","",IF(Reisekosten!$K373&lt;&gt;Reisekosten!$H373,"Km-Geld: "&amp;Reisekosten!#REF!&amp;" "&amp;TEXT(Reisekosten!$H373,"t. MMM ")&amp;"bis "&amp;TEXT(Reisekosten!$K373,"t. MMM "),"Km-Geld: "&amp;Reisekosten!#REF!&amp;" am "&amp;TEXT(Reisekosten!$H373,"t. MMM ")))</f>
        <v/>
      </c>
    </row>
    <row r="408" spans="1:6">
      <c r="A408" s="103" t="str">
        <f>IFERROR(IF(C408="","",-Reisekosten!V402),"")</f>
        <v/>
      </c>
      <c r="B408" s="31" t="str">
        <f t="shared" si="12"/>
        <v/>
      </c>
      <c r="C408" s="32" t="str">
        <f>IF(Reisekosten!H402="","",TEXT(Reisekosten!H402,"MM")&amp;"-"&amp;TEXT(Reisekosten!H402,"tt"))</f>
        <v/>
      </c>
      <c r="D408" s="33" t="str">
        <f>IF(Reisekosten!K374="","",Reisekosten!K374)</f>
        <v/>
      </c>
      <c r="E408" s="31" t="str">
        <f t="shared" si="13"/>
        <v/>
      </c>
      <c r="F408" s="23" t="str">
        <f>IF(D408="","",IF(Reisekosten!$K374&lt;&gt;Reisekosten!$H374,"Km-Geld: "&amp;Reisekosten!#REF!&amp;" "&amp;TEXT(Reisekosten!$H374,"t. MMM ")&amp;"bis "&amp;TEXT(Reisekosten!$K374,"t. MMM "),"Km-Geld: "&amp;Reisekosten!#REF!&amp;" am "&amp;TEXT(Reisekosten!$H374,"t. MMM ")))</f>
        <v/>
      </c>
    </row>
    <row r="409" spans="1:6">
      <c r="A409" s="103" t="str">
        <f>IFERROR(IF(C409="","",-Reisekosten!V403),"")</f>
        <v/>
      </c>
      <c r="B409" s="31" t="str">
        <f t="shared" si="12"/>
        <v/>
      </c>
      <c r="C409" s="32" t="str">
        <f>IF(Reisekosten!H403="","",TEXT(Reisekosten!H403,"MM")&amp;"-"&amp;TEXT(Reisekosten!H403,"tt"))</f>
        <v/>
      </c>
      <c r="D409" s="33" t="str">
        <f>IF(Reisekosten!K375="","",Reisekosten!K375)</f>
        <v/>
      </c>
      <c r="E409" s="31" t="str">
        <f t="shared" si="13"/>
        <v/>
      </c>
      <c r="F409" s="23" t="str">
        <f>IF(D409="","",IF(Reisekosten!$K375&lt;&gt;Reisekosten!$H375,"Km-Geld: "&amp;Reisekosten!#REF!&amp;" "&amp;TEXT(Reisekosten!$H375,"t. MMM ")&amp;"bis "&amp;TEXT(Reisekosten!$K375,"t. MMM "),"Km-Geld: "&amp;Reisekosten!#REF!&amp;" am "&amp;TEXT(Reisekosten!$H375,"t. MMM ")))</f>
        <v/>
      </c>
    </row>
    <row r="410" spans="1:6">
      <c r="A410" s="103" t="str">
        <f>IFERROR(IF(C410="","",-Reisekosten!V404),"")</f>
        <v/>
      </c>
      <c r="B410" s="31" t="str">
        <f t="shared" si="12"/>
        <v/>
      </c>
      <c r="C410" s="32" t="str">
        <f>IF(Reisekosten!H404="","",TEXT(Reisekosten!H404,"MM")&amp;"-"&amp;TEXT(Reisekosten!H404,"tt"))</f>
        <v/>
      </c>
      <c r="D410" s="33" t="str">
        <f>IF(Reisekosten!K376="","",Reisekosten!K376)</f>
        <v/>
      </c>
      <c r="E410" s="31" t="str">
        <f t="shared" si="13"/>
        <v/>
      </c>
      <c r="F410" s="23" t="str">
        <f>IF(D410="","",IF(Reisekosten!$K376&lt;&gt;Reisekosten!$H376,"Km-Geld: "&amp;Reisekosten!#REF!&amp;" "&amp;TEXT(Reisekosten!$H376,"t. MMM ")&amp;"bis "&amp;TEXT(Reisekosten!$K376,"t. MMM "),"Km-Geld: "&amp;Reisekosten!#REF!&amp;" am "&amp;TEXT(Reisekosten!$H376,"t. MMM ")))</f>
        <v/>
      </c>
    </row>
    <row r="411" spans="1:6">
      <c r="A411" s="103" t="str">
        <f>IFERROR(IF(C411="","",-Reisekosten!V405),"")</f>
        <v/>
      </c>
      <c r="B411" s="31" t="str">
        <f t="shared" si="12"/>
        <v/>
      </c>
      <c r="C411" s="32" t="str">
        <f>IF(Reisekosten!H405="","",TEXT(Reisekosten!H405,"MM")&amp;"-"&amp;TEXT(Reisekosten!H405,"tt"))</f>
        <v/>
      </c>
      <c r="D411" s="33" t="str">
        <f>IF(Reisekosten!K377="","",Reisekosten!K377)</f>
        <v/>
      </c>
      <c r="E411" s="31" t="str">
        <f t="shared" si="13"/>
        <v/>
      </c>
      <c r="F411" s="23" t="str">
        <f>IF(D411="","",IF(Reisekosten!$K377&lt;&gt;Reisekosten!$H377,"Km-Geld: "&amp;Reisekosten!#REF!&amp;" "&amp;TEXT(Reisekosten!$H377,"t. MMM ")&amp;"bis "&amp;TEXT(Reisekosten!$K377,"t. MMM "),"Km-Geld: "&amp;Reisekosten!#REF!&amp;" am "&amp;TEXT(Reisekosten!$H377,"t. MMM ")))</f>
        <v/>
      </c>
    </row>
    <row r="412" spans="1:6">
      <c r="A412" s="103" t="str">
        <f>IFERROR(IF(C412="","",-Reisekosten!V406),"")</f>
        <v/>
      </c>
      <c r="B412" s="31" t="str">
        <f t="shared" si="12"/>
        <v/>
      </c>
      <c r="C412" s="32" t="str">
        <f>IF(Reisekosten!H406="","",TEXT(Reisekosten!H406,"MM")&amp;"-"&amp;TEXT(Reisekosten!H406,"tt"))</f>
        <v/>
      </c>
      <c r="D412" s="33" t="str">
        <f>IF(Reisekosten!K378="","",Reisekosten!K378)</f>
        <v/>
      </c>
      <c r="E412" s="31" t="str">
        <f t="shared" si="13"/>
        <v/>
      </c>
      <c r="F412" s="23" t="str">
        <f>IF(D412="","",IF(Reisekosten!$K378&lt;&gt;Reisekosten!$H378,"Km-Geld: "&amp;Reisekosten!#REF!&amp;" "&amp;TEXT(Reisekosten!$H378,"t. MMM ")&amp;"bis "&amp;TEXT(Reisekosten!$K378,"t. MMM "),"Km-Geld: "&amp;Reisekosten!#REF!&amp;" am "&amp;TEXT(Reisekosten!$H378,"t. MMM ")))</f>
        <v/>
      </c>
    </row>
    <row r="413" spans="1:6">
      <c r="A413" s="103" t="str">
        <f>IFERROR(IF(C413="","",-Reisekosten!V407),"")</f>
        <v/>
      </c>
      <c r="B413" s="31" t="str">
        <f t="shared" si="12"/>
        <v/>
      </c>
      <c r="C413" s="32" t="str">
        <f>IF(Reisekosten!H407="","",TEXT(Reisekosten!H407,"MM")&amp;"-"&amp;TEXT(Reisekosten!H407,"tt"))</f>
        <v/>
      </c>
      <c r="D413" s="33" t="str">
        <f>IF(Reisekosten!K379="","",Reisekosten!K379)</f>
        <v/>
      </c>
      <c r="E413" s="31" t="str">
        <f t="shared" si="13"/>
        <v/>
      </c>
      <c r="F413" s="23" t="str">
        <f>IF(D413="","",IF(Reisekosten!$K379&lt;&gt;Reisekosten!$H379,"Km-Geld: "&amp;Reisekosten!#REF!&amp;" "&amp;TEXT(Reisekosten!$H379,"t. MMM ")&amp;"bis "&amp;TEXT(Reisekosten!$K379,"t. MMM "),"Km-Geld: "&amp;Reisekosten!#REF!&amp;" am "&amp;TEXT(Reisekosten!$H379,"t. MMM ")))</f>
        <v/>
      </c>
    </row>
    <row r="414" spans="1:6">
      <c r="A414" s="103" t="str">
        <f>IFERROR(IF(C414="","",-Reisekosten!V408),"")</f>
        <v/>
      </c>
      <c r="B414" s="31" t="str">
        <f t="shared" si="12"/>
        <v/>
      </c>
      <c r="C414" s="32" t="str">
        <f>IF(Reisekosten!H408="","",TEXT(Reisekosten!H408,"MM")&amp;"-"&amp;TEXT(Reisekosten!H408,"tt"))</f>
        <v/>
      </c>
      <c r="D414" s="33" t="str">
        <f>IF(Reisekosten!K380="","",Reisekosten!K380)</f>
        <v/>
      </c>
      <c r="E414" s="31" t="str">
        <f t="shared" si="13"/>
        <v/>
      </c>
      <c r="F414" s="23" t="str">
        <f>IF(D414="","",IF(Reisekosten!$K380&lt;&gt;Reisekosten!$H380,"Km-Geld: "&amp;Reisekosten!#REF!&amp;" "&amp;TEXT(Reisekosten!$H380,"t. MMM ")&amp;"bis "&amp;TEXT(Reisekosten!$K380,"t. MMM "),"Km-Geld: "&amp;Reisekosten!#REF!&amp;" am "&amp;TEXT(Reisekosten!$H380,"t. MMM ")))</f>
        <v/>
      </c>
    </row>
    <row r="415" spans="1:6">
      <c r="A415" s="103" t="str">
        <f>IFERROR(IF(C415="","",-Reisekosten!V409),"")</f>
        <v/>
      </c>
      <c r="B415" s="31" t="str">
        <f t="shared" si="12"/>
        <v/>
      </c>
      <c r="C415" s="32" t="str">
        <f>IF(Reisekosten!H409="","",TEXT(Reisekosten!H409,"MM")&amp;"-"&amp;TEXT(Reisekosten!H409,"tt"))</f>
        <v/>
      </c>
      <c r="D415" s="33" t="str">
        <f>IF(Reisekosten!K381="","",Reisekosten!K381)</f>
        <v/>
      </c>
      <c r="E415" s="31" t="str">
        <f t="shared" si="13"/>
        <v/>
      </c>
      <c r="F415" s="23" t="str">
        <f>IF(D415="","",IF(Reisekosten!$K381&lt;&gt;Reisekosten!$H381,"Km-Geld: "&amp;Reisekosten!#REF!&amp;" "&amp;TEXT(Reisekosten!$H381,"t. MMM ")&amp;"bis "&amp;TEXT(Reisekosten!$K381,"t. MMM "),"Km-Geld: "&amp;Reisekosten!#REF!&amp;" am "&amp;TEXT(Reisekosten!$H381,"t. MMM ")))</f>
        <v/>
      </c>
    </row>
    <row r="416" spans="1:6">
      <c r="A416" s="103" t="str">
        <f>IFERROR(IF(C416="","",-Reisekosten!V410),"")</f>
        <v/>
      </c>
      <c r="B416" s="31" t="str">
        <f t="shared" si="12"/>
        <v/>
      </c>
      <c r="C416" s="32" t="str">
        <f>IF(Reisekosten!H410="","",TEXT(Reisekosten!H410,"MM")&amp;"-"&amp;TEXT(Reisekosten!H410,"tt"))</f>
        <v/>
      </c>
      <c r="D416" s="33" t="str">
        <f>IF(Reisekosten!K382="","",Reisekosten!K382)</f>
        <v/>
      </c>
      <c r="E416" s="31" t="str">
        <f t="shared" si="13"/>
        <v/>
      </c>
      <c r="F416" s="23" t="str">
        <f>IF(D416="","",IF(Reisekosten!$K382&lt;&gt;Reisekosten!$H382,"Km-Geld: "&amp;Reisekosten!#REF!&amp;" "&amp;TEXT(Reisekosten!$H382,"t. MMM ")&amp;"bis "&amp;TEXT(Reisekosten!$K382,"t. MMM "),"Km-Geld: "&amp;Reisekosten!#REF!&amp;" am "&amp;TEXT(Reisekosten!$H382,"t. MMM ")))</f>
        <v/>
      </c>
    </row>
    <row r="417" spans="1:6">
      <c r="A417" s="103" t="str">
        <f>IFERROR(IF(C417="","",-Reisekosten!V411),"")</f>
        <v/>
      </c>
      <c r="B417" s="31" t="str">
        <f t="shared" si="12"/>
        <v/>
      </c>
      <c r="C417" s="32" t="str">
        <f>IF(Reisekosten!H411="","",TEXT(Reisekosten!H411,"MM")&amp;"-"&amp;TEXT(Reisekosten!H411,"tt"))</f>
        <v/>
      </c>
      <c r="D417" s="33" t="str">
        <f>IF(Reisekosten!K383="","",Reisekosten!K383)</f>
        <v/>
      </c>
      <c r="E417" s="31" t="str">
        <f t="shared" si="13"/>
        <v/>
      </c>
      <c r="F417" s="23" t="str">
        <f>IF(D417="","",IF(Reisekosten!$K383&lt;&gt;Reisekosten!$H383,"Km-Geld: "&amp;Reisekosten!#REF!&amp;" "&amp;TEXT(Reisekosten!$H383,"t. MMM ")&amp;"bis "&amp;TEXT(Reisekosten!$K383,"t. MMM "),"Km-Geld: "&amp;Reisekosten!#REF!&amp;" am "&amp;TEXT(Reisekosten!$H383,"t. MMM ")))</f>
        <v/>
      </c>
    </row>
    <row r="418" spans="1:6">
      <c r="A418" s="103" t="str">
        <f>IFERROR(IF(C418="","",-Reisekosten!V412),"")</f>
        <v/>
      </c>
      <c r="B418" s="31" t="str">
        <f t="shared" si="12"/>
        <v/>
      </c>
      <c r="C418" s="32" t="str">
        <f>IF(Reisekosten!H412="","",TEXT(Reisekosten!H412,"MM")&amp;"-"&amp;TEXT(Reisekosten!H412,"tt"))</f>
        <v/>
      </c>
      <c r="D418" s="33" t="str">
        <f>IF(Reisekosten!K384="","",Reisekosten!K384)</f>
        <v/>
      </c>
      <c r="E418" s="31" t="str">
        <f t="shared" si="13"/>
        <v/>
      </c>
      <c r="F418" s="23" t="str">
        <f>IF(D418="","",IF(Reisekosten!$K384&lt;&gt;Reisekosten!$H384,"Km-Geld: "&amp;Reisekosten!#REF!&amp;" "&amp;TEXT(Reisekosten!$H384,"t. MMM ")&amp;"bis "&amp;TEXT(Reisekosten!$K384,"t. MMM "),"Km-Geld: "&amp;Reisekosten!#REF!&amp;" am "&amp;TEXT(Reisekosten!$H384,"t. MMM ")))</f>
        <v/>
      </c>
    </row>
    <row r="419" spans="1:6">
      <c r="A419" s="103" t="str">
        <f>IFERROR(IF(C419="","",-Reisekosten!V413),"")</f>
        <v/>
      </c>
      <c r="B419" s="31" t="str">
        <f t="shared" si="12"/>
        <v/>
      </c>
      <c r="C419" s="32" t="str">
        <f>IF(Reisekosten!H413="","",TEXT(Reisekosten!H413,"MM")&amp;"-"&amp;TEXT(Reisekosten!H413,"tt"))</f>
        <v/>
      </c>
      <c r="D419" s="33" t="str">
        <f>IF(Reisekosten!K385="","",Reisekosten!K385)</f>
        <v/>
      </c>
      <c r="E419" s="31" t="str">
        <f t="shared" si="13"/>
        <v/>
      </c>
      <c r="F419" s="23" t="str">
        <f>IF(D419="","",IF(Reisekosten!$K385&lt;&gt;Reisekosten!$H385,"Km-Geld: "&amp;Reisekosten!#REF!&amp;" "&amp;TEXT(Reisekosten!$H385,"t. MMM ")&amp;"bis "&amp;TEXT(Reisekosten!$K385,"t. MMM "),"Km-Geld: "&amp;Reisekosten!#REF!&amp;" am "&amp;TEXT(Reisekosten!$H385,"t. MMM ")))</f>
        <v/>
      </c>
    </row>
    <row r="420" spans="1:6">
      <c r="A420" s="103" t="str">
        <f>IFERROR(IF(C420="","",-Reisekosten!V414),"")</f>
        <v/>
      </c>
      <c r="B420" s="31" t="str">
        <f t="shared" si="12"/>
        <v/>
      </c>
      <c r="C420" s="32" t="str">
        <f>IF(Reisekosten!H414="","",TEXT(Reisekosten!H414,"MM")&amp;"-"&amp;TEXT(Reisekosten!H414,"tt"))</f>
        <v/>
      </c>
      <c r="D420" s="33" t="str">
        <f>IF(Reisekosten!K386="","",Reisekosten!K386)</f>
        <v/>
      </c>
      <c r="E420" s="31" t="str">
        <f t="shared" si="13"/>
        <v/>
      </c>
      <c r="F420" s="23" t="str">
        <f>IF(D420="","",IF(Reisekosten!$K386&lt;&gt;Reisekosten!$H386,"Km-Geld: "&amp;Reisekosten!#REF!&amp;" "&amp;TEXT(Reisekosten!$H386,"t. MMM ")&amp;"bis "&amp;TEXT(Reisekosten!$K386,"t. MMM "),"Km-Geld: "&amp;Reisekosten!#REF!&amp;" am "&amp;TEXT(Reisekosten!$H386,"t. MMM ")))</f>
        <v/>
      </c>
    </row>
    <row r="421" spans="1:6">
      <c r="A421" s="103" t="str">
        <f>IFERROR(IF(C421="","",-Reisekosten!V415),"")</f>
        <v/>
      </c>
      <c r="B421" s="31" t="str">
        <f t="shared" si="12"/>
        <v/>
      </c>
      <c r="C421" s="32" t="str">
        <f>IF(Reisekosten!H415="","",TEXT(Reisekosten!H415,"MM")&amp;"-"&amp;TEXT(Reisekosten!H415,"tt"))</f>
        <v/>
      </c>
      <c r="D421" s="33" t="str">
        <f>IF(Reisekosten!K387="","",Reisekosten!K387)</f>
        <v/>
      </c>
      <c r="E421" s="31" t="str">
        <f t="shared" si="13"/>
        <v/>
      </c>
      <c r="F421" s="23" t="str">
        <f>IF(D421="","",IF(Reisekosten!$K387&lt;&gt;Reisekosten!$H387,"Km-Geld: "&amp;Reisekosten!#REF!&amp;" "&amp;TEXT(Reisekosten!$H387,"t. MMM ")&amp;"bis "&amp;TEXT(Reisekosten!$K387,"t. MMM "),"Km-Geld: "&amp;Reisekosten!#REF!&amp;" am "&amp;TEXT(Reisekosten!$H387,"t. MMM ")))</f>
        <v/>
      </c>
    </row>
    <row r="422" spans="1:6">
      <c r="A422" s="103" t="str">
        <f>IFERROR(IF(C422="","",-Reisekosten!V416),"")</f>
        <v/>
      </c>
      <c r="B422" s="31" t="str">
        <f t="shared" si="12"/>
        <v/>
      </c>
      <c r="C422" s="32" t="str">
        <f>IF(Reisekosten!H416="","",TEXT(Reisekosten!H416,"MM")&amp;"-"&amp;TEXT(Reisekosten!H416,"tt"))</f>
        <v/>
      </c>
      <c r="D422" s="33" t="str">
        <f>IF(Reisekosten!K388="","",Reisekosten!K388)</f>
        <v/>
      </c>
      <c r="E422" s="31" t="str">
        <f t="shared" si="13"/>
        <v/>
      </c>
      <c r="F422" s="23" t="str">
        <f>IF(D422="","",IF(Reisekosten!$K388&lt;&gt;Reisekosten!$H388,"Km-Geld: "&amp;Reisekosten!#REF!&amp;" "&amp;TEXT(Reisekosten!$H388,"t. MMM ")&amp;"bis "&amp;TEXT(Reisekosten!$K388,"t. MMM "),"Km-Geld: "&amp;Reisekosten!#REF!&amp;" am "&amp;TEXT(Reisekosten!$H388,"t. MMM ")))</f>
        <v/>
      </c>
    </row>
    <row r="423" spans="1:6">
      <c r="A423" s="103" t="str">
        <f>IFERROR(IF(C423="","",-Reisekosten!V417),"")</f>
        <v/>
      </c>
      <c r="B423" s="31" t="str">
        <f t="shared" si="12"/>
        <v/>
      </c>
      <c r="C423" s="32" t="str">
        <f>IF(Reisekosten!H417="","",TEXT(Reisekosten!H417,"MM")&amp;"-"&amp;TEXT(Reisekosten!H417,"tt"))</f>
        <v/>
      </c>
      <c r="D423" s="33" t="str">
        <f>IF(Reisekosten!K389="","",Reisekosten!K389)</f>
        <v/>
      </c>
      <c r="E423" s="31" t="str">
        <f t="shared" si="13"/>
        <v/>
      </c>
      <c r="F423" s="23" t="str">
        <f>IF(D423="","",IF(Reisekosten!$K389&lt;&gt;Reisekosten!$H389,"Km-Geld: "&amp;Reisekosten!#REF!&amp;" "&amp;TEXT(Reisekosten!$H389,"t. MMM ")&amp;"bis "&amp;TEXT(Reisekosten!$K389,"t. MMM "),"Km-Geld: "&amp;Reisekosten!#REF!&amp;" am "&amp;TEXT(Reisekosten!$H389,"t. MMM ")))</f>
        <v/>
      </c>
    </row>
    <row r="424" spans="1:6">
      <c r="A424" s="103" t="str">
        <f>IFERROR(IF(C424="","",-Reisekosten!V418),"")</f>
        <v/>
      </c>
      <c r="B424" s="31" t="str">
        <f t="shared" si="12"/>
        <v/>
      </c>
      <c r="C424" s="32" t="str">
        <f>IF(Reisekosten!H418="","",TEXT(Reisekosten!H418,"MM")&amp;"-"&amp;TEXT(Reisekosten!H418,"tt"))</f>
        <v/>
      </c>
      <c r="D424" s="33" t="str">
        <f>IF(Reisekosten!K390="","",Reisekosten!K390)</f>
        <v/>
      </c>
      <c r="E424" s="31" t="str">
        <f t="shared" si="13"/>
        <v/>
      </c>
      <c r="F424" s="23" t="str">
        <f>IF(D424="","",IF(Reisekosten!$K390&lt;&gt;Reisekosten!$H390,"Km-Geld: "&amp;Reisekosten!#REF!&amp;" "&amp;TEXT(Reisekosten!$H390,"t. MMM ")&amp;"bis "&amp;TEXT(Reisekosten!$K390,"t. MMM "),"Km-Geld: "&amp;Reisekosten!#REF!&amp;" am "&amp;TEXT(Reisekosten!$H390,"t. MMM ")))</f>
        <v/>
      </c>
    </row>
    <row r="425" spans="1:6">
      <c r="A425" s="103" t="str">
        <f>IFERROR(IF(C425="","",-Reisekosten!V419),"")</f>
        <v/>
      </c>
      <c r="B425" s="31" t="str">
        <f t="shared" si="12"/>
        <v/>
      </c>
      <c r="C425" s="32" t="str">
        <f>IF(Reisekosten!H419="","",TEXT(Reisekosten!H419,"MM")&amp;"-"&amp;TEXT(Reisekosten!H419,"tt"))</f>
        <v/>
      </c>
      <c r="D425" s="33" t="str">
        <f>IF(Reisekosten!K391="","",Reisekosten!K391)</f>
        <v/>
      </c>
      <c r="E425" s="31" t="str">
        <f t="shared" si="13"/>
        <v/>
      </c>
      <c r="F425" s="23" t="str">
        <f>IF(D425="","",IF(Reisekosten!$K391&lt;&gt;Reisekosten!$H391,"Km-Geld: "&amp;Reisekosten!#REF!&amp;" "&amp;TEXT(Reisekosten!$H391,"t. MMM ")&amp;"bis "&amp;TEXT(Reisekosten!$K391,"t. MMM "),"Km-Geld: "&amp;Reisekosten!#REF!&amp;" am "&amp;TEXT(Reisekosten!$H391,"t. MMM ")))</f>
        <v/>
      </c>
    </row>
    <row r="426" spans="1:6">
      <c r="A426" s="103" t="str">
        <f>IFERROR(IF(C426="","",-Reisekosten!V420),"")</f>
        <v/>
      </c>
      <c r="B426" s="31" t="str">
        <f t="shared" si="12"/>
        <v/>
      </c>
      <c r="C426" s="32" t="str">
        <f>IF(Reisekosten!H420="","",TEXT(Reisekosten!H420,"MM")&amp;"-"&amp;TEXT(Reisekosten!H420,"tt"))</f>
        <v/>
      </c>
      <c r="D426" s="33" t="str">
        <f>IF(Reisekosten!K392="","",Reisekosten!K392)</f>
        <v/>
      </c>
      <c r="E426" s="31" t="str">
        <f t="shared" si="13"/>
        <v/>
      </c>
      <c r="F426" s="23" t="str">
        <f>IF(D426="","",IF(Reisekosten!$K392&lt;&gt;Reisekosten!$H392,"Km-Geld: "&amp;Reisekosten!#REF!&amp;" "&amp;TEXT(Reisekosten!$H392,"t. MMM ")&amp;"bis "&amp;TEXT(Reisekosten!$K392,"t. MMM "),"Km-Geld: "&amp;Reisekosten!#REF!&amp;" am "&amp;TEXT(Reisekosten!$H392,"t. MMM ")))</f>
        <v/>
      </c>
    </row>
    <row r="427" spans="1:6">
      <c r="A427" s="103" t="str">
        <f>IFERROR(IF(C427="","",-Reisekosten!V421),"")</f>
        <v/>
      </c>
      <c r="B427" s="31" t="str">
        <f t="shared" si="12"/>
        <v/>
      </c>
      <c r="C427" s="32" t="str">
        <f>IF(Reisekosten!H421="","",TEXT(Reisekosten!H421,"MM")&amp;"-"&amp;TEXT(Reisekosten!H421,"tt"))</f>
        <v/>
      </c>
      <c r="D427" s="33" t="str">
        <f>IF(Reisekosten!K393="","",Reisekosten!K393)</f>
        <v/>
      </c>
      <c r="E427" s="31" t="str">
        <f t="shared" si="13"/>
        <v/>
      </c>
      <c r="F427" s="23" t="str">
        <f>IF(D427="","",IF(Reisekosten!$K393&lt;&gt;Reisekosten!$H393,"Km-Geld: "&amp;Reisekosten!#REF!&amp;" "&amp;TEXT(Reisekosten!$H393,"t. MMM ")&amp;"bis "&amp;TEXT(Reisekosten!$K393,"t. MMM "),"Km-Geld: "&amp;Reisekosten!#REF!&amp;" am "&amp;TEXT(Reisekosten!$H393,"t. MMM ")))</f>
        <v/>
      </c>
    </row>
    <row r="428" spans="1:6">
      <c r="A428" s="103" t="str">
        <f>IFERROR(IF(C428="","",-Reisekosten!V422),"")</f>
        <v/>
      </c>
      <c r="B428" s="31" t="str">
        <f t="shared" si="12"/>
        <v/>
      </c>
      <c r="C428" s="32" t="str">
        <f>IF(Reisekosten!H422="","",TEXT(Reisekosten!H422,"MM")&amp;"-"&amp;TEXT(Reisekosten!H422,"tt"))</f>
        <v/>
      </c>
      <c r="D428" s="33" t="str">
        <f>IF(Reisekosten!K394="","",Reisekosten!K394)</f>
        <v/>
      </c>
      <c r="E428" s="31" t="str">
        <f t="shared" si="13"/>
        <v/>
      </c>
      <c r="F428" s="23" t="str">
        <f>IF(D428="","",IF(Reisekosten!$K394&lt;&gt;Reisekosten!$H394,"Km-Geld: "&amp;Reisekosten!#REF!&amp;" "&amp;TEXT(Reisekosten!$H394,"t. MMM ")&amp;"bis "&amp;TEXT(Reisekosten!$K394,"t. MMM "),"Km-Geld: "&amp;Reisekosten!#REF!&amp;" am "&amp;TEXT(Reisekosten!$H394,"t. MMM ")))</f>
        <v/>
      </c>
    </row>
    <row r="429" spans="1:6">
      <c r="A429" s="103" t="str">
        <f>IFERROR(IF(C429="","",-Reisekosten!V423),"")</f>
        <v/>
      </c>
      <c r="B429" s="31" t="str">
        <f t="shared" si="12"/>
        <v/>
      </c>
      <c r="C429" s="32" t="str">
        <f>IF(Reisekosten!H423="","",TEXT(Reisekosten!H423,"MM")&amp;"-"&amp;TEXT(Reisekosten!H423,"tt"))</f>
        <v/>
      </c>
      <c r="D429" s="33" t="str">
        <f>IF(Reisekosten!K395="","",Reisekosten!K395)</f>
        <v/>
      </c>
      <c r="E429" s="31" t="str">
        <f t="shared" si="13"/>
        <v/>
      </c>
      <c r="F429" s="23" t="str">
        <f>IF(D429="","",IF(Reisekosten!$K395&lt;&gt;Reisekosten!$H395,"Km-Geld: "&amp;Reisekosten!#REF!&amp;" "&amp;TEXT(Reisekosten!$H395,"t. MMM ")&amp;"bis "&amp;TEXT(Reisekosten!$K395,"t. MMM "),"Km-Geld: "&amp;Reisekosten!#REF!&amp;" am "&amp;TEXT(Reisekosten!$H395,"t. MMM ")))</f>
        <v/>
      </c>
    </row>
    <row r="430" spans="1:6">
      <c r="A430" s="103" t="str">
        <f>IFERROR(IF(C430="","",-Reisekosten!V424),"")</f>
        <v/>
      </c>
      <c r="B430" s="31" t="str">
        <f t="shared" si="12"/>
        <v/>
      </c>
      <c r="C430" s="32" t="str">
        <f>IF(Reisekosten!H424="","",TEXT(Reisekosten!H424,"MM")&amp;"-"&amp;TEXT(Reisekosten!H424,"tt"))</f>
        <v/>
      </c>
      <c r="D430" s="33" t="str">
        <f>IF(Reisekosten!K396="","",Reisekosten!K396)</f>
        <v/>
      </c>
      <c r="E430" s="31" t="str">
        <f t="shared" si="13"/>
        <v/>
      </c>
      <c r="F430" s="23" t="str">
        <f>IF(D430="","",IF(Reisekosten!$K396&lt;&gt;Reisekosten!$H396,"Km-Geld: "&amp;Reisekosten!#REF!&amp;" "&amp;TEXT(Reisekosten!$H396,"t. MMM ")&amp;"bis "&amp;TEXT(Reisekosten!$K396,"t. MMM "),"Km-Geld: "&amp;Reisekosten!#REF!&amp;" am "&amp;TEXT(Reisekosten!$H396,"t. MMM ")))</f>
        <v/>
      </c>
    </row>
    <row r="431" spans="1:6">
      <c r="A431" s="103" t="str">
        <f>IFERROR(IF(C431="","",-Reisekosten!V425),"")</f>
        <v/>
      </c>
      <c r="B431" s="31" t="str">
        <f t="shared" si="12"/>
        <v/>
      </c>
      <c r="C431" s="32" t="str">
        <f>IF(Reisekosten!H425="","",TEXT(Reisekosten!H425,"MM")&amp;"-"&amp;TEXT(Reisekosten!H425,"tt"))</f>
        <v/>
      </c>
      <c r="D431" s="33" t="str">
        <f>IF(Reisekosten!K397="","",Reisekosten!K397)</f>
        <v/>
      </c>
      <c r="E431" s="31" t="str">
        <f t="shared" si="13"/>
        <v/>
      </c>
      <c r="F431" s="23" t="str">
        <f>IF(D431="","",IF(Reisekosten!$K397&lt;&gt;Reisekosten!$H397,"Km-Geld: "&amp;Reisekosten!#REF!&amp;" "&amp;TEXT(Reisekosten!$H397,"t. MMM ")&amp;"bis "&amp;TEXT(Reisekosten!$K397,"t. MMM "),"Km-Geld: "&amp;Reisekosten!#REF!&amp;" am "&amp;TEXT(Reisekosten!$H397,"t. MMM ")))</f>
        <v/>
      </c>
    </row>
    <row r="432" spans="1:6">
      <c r="A432" s="103" t="str">
        <f>IFERROR(IF(C432="","",-Reisekosten!V426),"")</f>
        <v/>
      </c>
      <c r="B432" s="31" t="str">
        <f t="shared" si="12"/>
        <v/>
      </c>
      <c r="C432" s="32" t="str">
        <f>IF(Reisekosten!H426="","",TEXT(Reisekosten!H426,"MM")&amp;"-"&amp;TEXT(Reisekosten!H426,"tt"))</f>
        <v/>
      </c>
      <c r="D432" s="33" t="str">
        <f>IF(Reisekosten!K398="","",Reisekosten!K398)</f>
        <v/>
      </c>
      <c r="E432" s="31" t="str">
        <f t="shared" si="13"/>
        <v/>
      </c>
      <c r="F432" s="23" t="str">
        <f>IF(D432="","",IF(Reisekosten!$K398&lt;&gt;Reisekosten!$H398,"Km-Geld: "&amp;Reisekosten!#REF!&amp;" "&amp;TEXT(Reisekosten!$H398,"t. MMM ")&amp;"bis "&amp;TEXT(Reisekosten!$K398,"t. MMM "),"Km-Geld: "&amp;Reisekosten!#REF!&amp;" am "&amp;TEXT(Reisekosten!$H398,"t. MMM ")))</f>
        <v/>
      </c>
    </row>
    <row r="433" spans="1:6">
      <c r="A433" s="103" t="str">
        <f>IFERROR(IF(C433="","",-Reisekosten!V427),"")</f>
        <v/>
      </c>
      <c r="B433" s="31" t="str">
        <f t="shared" si="12"/>
        <v/>
      </c>
      <c r="C433" s="32" t="str">
        <f>IF(Reisekosten!H427="","",TEXT(Reisekosten!H427,"MM")&amp;"-"&amp;TEXT(Reisekosten!H427,"tt"))</f>
        <v/>
      </c>
      <c r="D433" s="33" t="str">
        <f>IF(Reisekosten!K399="","",Reisekosten!K399)</f>
        <v/>
      </c>
      <c r="E433" s="31" t="str">
        <f t="shared" si="13"/>
        <v/>
      </c>
      <c r="F433" s="23" t="str">
        <f>IF(D433="","",IF(Reisekosten!$K399&lt;&gt;Reisekosten!$H399,"Km-Geld: "&amp;Reisekosten!#REF!&amp;" "&amp;TEXT(Reisekosten!$H399,"t. MMM ")&amp;"bis "&amp;TEXT(Reisekosten!$K399,"t. MMM "),"Km-Geld: "&amp;Reisekosten!#REF!&amp;" am "&amp;TEXT(Reisekosten!$H399,"t. MMM ")))</f>
        <v/>
      </c>
    </row>
    <row r="434" spans="1:6">
      <c r="A434" s="103" t="str">
        <f>IFERROR(IF(C434="","",-Reisekosten!V428),"")</f>
        <v/>
      </c>
      <c r="B434" s="31" t="str">
        <f t="shared" si="12"/>
        <v/>
      </c>
      <c r="C434" s="32" t="str">
        <f>IF(Reisekosten!H428="","",TEXT(Reisekosten!H428,"MM")&amp;"-"&amp;TEXT(Reisekosten!H428,"tt"))</f>
        <v/>
      </c>
      <c r="D434" s="33" t="str">
        <f>IF(Reisekosten!K400="","",Reisekosten!K400)</f>
        <v/>
      </c>
      <c r="E434" s="31" t="str">
        <f t="shared" si="13"/>
        <v/>
      </c>
      <c r="F434" s="23" t="str">
        <f>IF(D434="","",IF(Reisekosten!$K400&lt;&gt;Reisekosten!$H400,"Km-Geld: "&amp;Reisekosten!#REF!&amp;" "&amp;TEXT(Reisekosten!$H400,"t. MMM ")&amp;"bis "&amp;TEXT(Reisekosten!$K400,"t. MMM "),"Km-Geld: "&amp;Reisekosten!#REF!&amp;" am "&amp;TEXT(Reisekosten!$H400,"t. MMM ")))</f>
        <v/>
      </c>
    </row>
    <row r="435" spans="1:6">
      <c r="A435" s="103" t="str">
        <f>IFERROR(IF(C435="","",-Reisekosten!V429),"")</f>
        <v/>
      </c>
      <c r="B435" s="31" t="str">
        <f t="shared" si="12"/>
        <v/>
      </c>
      <c r="C435" s="32" t="str">
        <f>IF(Reisekosten!H429="","",TEXT(Reisekosten!H429,"MM")&amp;"-"&amp;TEXT(Reisekosten!H429,"tt"))</f>
        <v/>
      </c>
      <c r="D435" s="33" t="str">
        <f>IF(Reisekosten!K401="","",Reisekosten!K401)</f>
        <v/>
      </c>
      <c r="E435" s="31" t="str">
        <f t="shared" si="13"/>
        <v/>
      </c>
      <c r="F435" s="23" t="str">
        <f>IF(D435="","",IF(Reisekosten!$K401&lt;&gt;Reisekosten!$H401,"Km-Geld: "&amp;Reisekosten!#REF!&amp;" "&amp;TEXT(Reisekosten!$H401,"t. MMM ")&amp;"bis "&amp;TEXT(Reisekosten!$K401,"t. MMM "),"Km-Geld: "&amp;Reisekosten!#REF!&amp;" am "&amp;TEXT(Reisekosten!$H401,"t. MMM ")))</f>
        <v/>
      </c>
    </row>
    <row r="436" spans="1:6">
      <c r="A436" s="103" t="str">
        <f>IFERROR(IF(C436="","",-Reisekosten!V430),"")</f>
        <v/>
      </c>
      <c r="B436" s="31" t="str">
        <f t="shared" si="12"/>
        <v/>
      </c>
      <c r="C436" s="32" t="str">
        <f>IF(Reisekosten!H430="","",TEXT(Reisekosten!H430,"MM")&amp;"-"&amp;TEXT(Reisekosten!H430,"tt"))</f>
        <v/>
      </c>
      <c r="D436" s="33" t="str">
        <f>IF(Reisekosten!K402="","",Reisekosten!K402)</f>
        <v/>
      </c>
      <c r="E436" s="31" t="str">
        <f t="shared" si="13"/>
        <v/>
      </c>
      <c r="F436" s="23" t="str">
        <f>IF(D436="","",IF(Reisekosten!$K402&lt;&gt;Reisekosten!$H402,"Km-Geld: "&amp;Reisekosten!#REF!&amp;" "&amp;TEXT(Reisekosten!$H402,"t. MMM ")&amp;"bis "&amp;TEXT(Reisekosten!$K402,"t. MMM "),"Km-Geld: "&amp;Reisekosten!#REF!&amp;" am "&amp;TEXT(Reisekosten!$H402,"t. MMM ")))</f>
        <v/>
      </c>
    </row>
    <row r="437" spans="1:6">
      <c r="A437" s="103" t="str">
        <f>IFERROR(IF(C437="","",-Reisekosten!V431),"")</f>
        <v/>
      </c>
      <c r="B437" s="31" t="str">
        <f t="shared" si="12"/>
        <v/>
      </c>
      <c r="C437" s="32" t="str">
        <f>IF(Reisekosten!H431="","",TEXT(Reisekosten!H431,"MM")&amp;"-"&amp;TEXT(Reisekosten!H431,"tt"))</f>
        <v/>
      </c>
      <c r="D437" s="33" t="str">
        <f>IF(Reisekosten!K403="","",Reisekosten!K403)</f>
        <v/>
      </c>
      <c r="E437" s="31" t="str">
        <f t="shared" si="13"/>
        <v/>
      </c>
      <c r="F437" s="23" t="str">
        <f>IF(D437="","",IF(Reisekosten!$K403&lt;&gt;Reisekosten!$H403,"Km-Geld: "&amp;Reisekosten!#REF!&amp;" "&amp;TEXT(Reisekosten!$H403,"t. MMM ")&amp;"bis "&amp;TEXT(Reisekosten!$K403,"t. MMM "),"Km-Geld: "&amp;Reisekosten!#REF!&amp;" am "&amp;TEXT(Reisekosten!$H403,"t. MMM ")))</f>
        <v/>
      </c>
    </row>
    <row r="438" spans="1:6">
      <c r="A438" s="103" t="str">
        <f>IFERROR(IF(C438="","",-Reisekosten!V432),"")</f>
        <v/>
      </c>
      <c r="B438" s="31" t="str">
        <f t="shared" si="12"/>
        <v/>
      </c>
      <c r="C438" s="32" t="str">
        <f>IF(Reisekosten!H432="","",TEXT(Reisekosten!H432,"MM")&amp;"-"&amp;TEXT(Reisekosten!H432,"tt"))</f>
        <v/>
      </c>
      <c r="D438" s="33" t="str">
        <f>IF(Reisekosten!K404="","",Reisekosten!K404)</f>
        <v/>
      </c>
      <c r="E438" s="31" t="str">
        <f t="shared" si="13"/>
        <v/>
      </c>
      <c r="F438" s="23" t="str">
        <f>IF(D438="","",IF(Reisekosten!$K404&lt;&gt;Reisekosten!$H404,"Km-Geld: "&amp;Reisekosten!#REF!&amp;" "&amp;TEXT(Reisekosten!$H404,"t. MMM ")&amp;"bis "&amp;TEXT(Reisekosten!$K404,"t. MMM "),"Km-Geld: "&amp;Reisekosten!#REF!&amp;" am "&amp;TEXT(Reisekosten!$H404,"t. MMM ")))</f>
        <v/>
      </c>
    </row>
    <row r="439" spans="1:6">
      <c r="A439" s="103" t="str">
        <f>IFERROR(IF(C439="","",-Reisekosten!V433),"")</f>
        <v/>
      </c>
      <c r="B439" s="31" t="str">
        <f t="shared" si="12"/>
        <v/>
      </c>
      <c r="C439" s="32" t="str">
        <f>IF(Reisekosten!H433="","",TEXT(Reisekosten!H433,"MM")&amp;"-"&amp;TEXT(Reisekosten!H433,"tt"))</f>
        <v/>
      </c>
      <c r="D439" s="33" t="str">
        <f>IF(Reisekosten!K405="","",Reisekosten!K405)</f>
        <v/>
      </c>
      <c r="E439" s="31" t="str">
        <f t="shared" si="13"/>
        <v/>
      </c>
      <c r="F439" s="23" t="str">
        <f>IF(D439="","",IF(Reisekosten!$K405&lt;&gt;Reisekosten!$H405,"Km-Geld: "&amp;Reisekosten!#REF!&amp;" "&amp;TEXT(Reisekosten!$H405,"t. MMM ")&amp;"bis "&amp;TEXT(Reisekosten!$K405,"t. MMM "),"Km-Geld: "&amp;Reisekosten!#REF!&amp;" am "&amp;TEXT(Reisekosten!$H405,"t. MMM ")))</f>
        <v/>
      </c>
    </row>
    <row r="440" spans="1:6">
      <c r="A440" s="103" t="str">
        <f>IFERROR(IF(C440="","",-Reisekosten!V434),"")</f>
        <v/>
      </c>
      <c r="B440" s="31" t="str">
        <f t="shared" si="12"/>
        <v/>
      </c>
      <c r="C440" s="32" t="str">
        <f>IF(Reisekosten!H434="","",TEXT(Reisekosten!H434,"MM")&amp;"-"&amp;TEXT(Reisekosten!H434,"tt"))</f>
        <v/>
      </c>
      <c r="D440" s="33" t="str">
        <f>IF(Reisekosten!K406="","",Reisekosten!K406)</f>
        <v/>
      </c>
      <c r="E440" s="31" t="str">
        <f t="shared" si="13"/>
        <v/>
      </c>
      <c r="F440" s="23" t="str">
        <f>IF(D440="","",IF(Reisekosten!$K406&lt;&gt;Reisekosten!$H406,"Km-Geld: "&amp;Reisekosten!#REF!&amp;" "&amp;TEXT(Reisekosten!$H406,"t. MMM ")&amp;"bis "&amp;TEXT(Reisekosten!$K406,"t. MMM "),"Km-Geld: "&amp;Reisekosten!#REF!&amp;" am "&amp;TEXT(Reisekosten!$H406,"t. MMM ")))</f>
        <v/>
      </c>
    </row>
    <row r="441" spans="1:6">
      <c r="A441" s="103" t="str">
        <f>IFERROR(IF(C441="","",-Reisekosten!V435),"")</f>
        <v/>
      </c>
      <c r="B441" s="31" t="str">
        <f t="shared" si="12"/>
        <v/>
      </c>
      <c r="C441" s="32" t="str">
        <f>IF(Reisekosten!H435="","",TEXT(Reisekosten!H435,"MM")&amp;"-"&amp;TEXT(Reisekosten!H435,"tt"))</f>
        <v/>
      </c>
      <c r="D441" s="33" t="str">
        <f>IF(Reisekosten!K407="","",Reisekosten!K407)</f>
        <v/>
      </c>
      <c r="E441" s="31" t="str">
        <f t="shared" si="13"/>
        <v/>
      </c>
      <c r="F441" s="23" t="str">
        <f>IF(D441="","",IF(Reisekosten!$K407&lt;&gt;Reisekosten!$H407,"Km-Geld: "&amp;Reisekosten!#REF!&amp;" "&amp;TEXT(Reisekosten!$H407,"t. MMM ")&amp;"bis "&amp;TEXT(Reisekosten!$K407,"t. MMM "),"Km-Geld: "&amp;Reisekosten!#REF!&amp;" am "&amp;TEXT(Reisekosten!$H407,"t. MMM ")))</f>
        <v/>
      </c>
    </row>
    <row r="442" spans="1:6">
      <c r="A442" s="103" t="str">
        <f>IFERROR(IF(C442="","",-Reisekosten!V436),"")</f>
        <v/>
      </c>
      <c r="B442" s="31" t="str">
        <f t="shared" si="12"/>
        <v/>
      </c>
      <c r="C442" s="32" t="str">
        <f>IF(Reisekosten!H436="","",TEXT(Reisekosten!H436,"MM")&amp;"-"&amp;TEXT(Reisekosten!H436,"tt"))</f>
        <v/>
      </c>
      <c r="D442" s="33" t="str">
        <f>IF(Reisekosten!K408="","",Reisekosten!K408)</f>
        <v/>
      </c>
      <c r="E442" s="31" t="str">
        <f t="shared" si="13"/>
        <v/>
      </c>
      <c r="F442" s="23" t="str">
        <f>IF(D442="","",IF(Reisekosten!$K408&lt;&gt;Reisekosten!$H408,"Km-Geld: "&amp;Reisekosten!#REF!&amp;" "&amp;TEXT(Reisekosten!$H408,"t. MMM ")&amp;"bis "&amp;TEXT(Reisekosten!$K408,"t. MMM "),"Km-Geld: "&amp;Reisekosten!#REF!&amp;" am "&amp;TEXT(Reisekosten!$H408,"t. MMM ")))</f>
        <v/>
      </c>
    </row>
    <row r="443" spans="1:6">
      <c r="A443" s="103" t="str">
        <f>IFERROR(IF(C443="","",-Reisekosten!V437),"")</f>
        <v/>
      </c>
      <c r="B443" s="31" t="str">
        <f t="shared" si="12"/>
        <v/>
      </c>
      <c r="C443" s="32" t="str">
        <f>IF(Reisekosten!H437="","",TEXT(Reisekosten!H437,"MM")&amp;"-"&amp;TEXT(Reisekosten!H437,"tt"))</f>
        <v/>
      </c>
      <c r="D443" s="33" t="str">
        <f>IF(Reisekosten!K409="","",Reisekosten!K409)</f>
        <v/>
      </c>
      <c r="E443" s="31" t="str">
        <f t="shared" si="13"/>
        <v/>
      </c>
      <c r="F443" s="23" t="str">
        <f>IF(D443="","",IF(Reisekosten!$K409&lt;&gt;Reisekosten!$H409,"Km-Geld: "&amp;Reisekosten!#REF!&amp;" "&amp;TEXT(Reisekosten!$H409,"t. MMM ")&amp;"bis "&amp;TEXT(Reisekosten!$K409,"t. MMM "),"Km-Geld: "&amp;Reisekosten!#REF!&amp;" am "&amp;TEXT(Reisekosten!$H409,"t. MMM ")))</f>
        <v/>
      </c>
    </row>
    <row r="444" spans="1:6">
      <c r="A444" s="103" t="str">
        <f>IFERROR(IF(C444="","",-Reisekosten!V438),"")</f>
        <v/>
      </c>
      <c r="B444" s="31" t="str">
        <f t="shared" si="12"/>
        <v/>
      </c>
      <c r="C444" s="32" t="str">
        <f>IF(Reisekosten!H438="","",TEXT(Reisekosten!H438,"MM")&amp;"-"&amp;TEXT(Reisekosten!H438,"tt"))</f>
        <v/>
      </c>
      <c r="D444" s="33" t="str">
        <f>IF(Reisekosten!K410="","",Reisekosten!K410)</f>
        <v/>
      </c>
      <c r="E444" s="31" t="str">
        <f t="shared" si="13"/>
        <v/>
      </c>
      <c r="F444" s="23" t="str">
        <f>IF(D444="","",IF(Reisekosten!$K410&lt;&gt;Reisekosten!$H410,"Km-Geld: "&amp;Reisekosten!#REF!&amp;" "&amp;TEXT(Reisekosten!$H410,"t. MMM ")&amp;"bis "&amp;TEXT(Reisekosten!$K410,"t. MMM "),"Km-Geld: "&amp;Reisekosten!#REF!&amp;" am "&amp;TEXT(Reisekosten!$H410,"t. MMM ")))</f>
        <v/>
      </c>
    </row>
    <row r="445" spans="1:6">
      <c r="A445" s="103" t="str">
        <f>IFERROR(IF(C445="","",-Reisekosten!V439),"")</f>
        <v/>
      </c>
      <c r="B445" s="31" t="str">
        <f t="shared" si="12"/>
        <v/>
      </c>
      <c r="C445" s="32" t="str">
        <f>IF(Reisekosten!H439="","",TEXT(Reisekosten!H439,"MM")&amp;"-"&amp;TEXT(Reisekosten!H439,"tt"))</f>
        <v/>
      </c>
      <c r="D445" s="33" t="str">
        <f>IF(Reisekosten!K411="","",Reisekosten!K411)</f>
        <v/>
      </c>
      <c r="E445" s="31" t="str">
        <f t="shared" si="13"/>
        <v/>
      </c>
      <c r="F445" s="23" t="str">
        <f>IF(D445="","",IF(Reisekosten!$K411&lt;&gt;Reisekosten!$H411,"Km-Geld: "&amp;Reisekosten!#REF!&amp;" "&amp;TEXT(Reisekosten!$H411,"t. MMM ")&amp;"bis "&amp;TEXT(Reisekosten!$K411,"t. MMM "),"Km-Geld: "&amp;Reisekosten!#REF!&amp;" am "&amp;TEXT(Reisekosten!$H411,"t. MMM ")))</f>
        <v/>
      </c>
    </row>
    <row r="446" spans="1:6">
      <c r="A446" s="103" t="str">
        <f>IFERROR(IF(C446="","",-Reisekosten!V440),"")</f>
        <v/>
      </c>
      <c r="B446" s="31" t="str">
        <f t="shared" si="12"/>
        <v/>
      </c>
      <c r="C446" s="32" t="str">
        <f>IF(Reisekosten!H440="","",TEXT(Reisekosten!H440,"MM")&amp;"-"&amp;TEXT(Reisekosten!H440,"tt"))</f>
        <v/>
      </c>
      <c r="D446" s="33" t="str">
        <f>IF(Reisekosten!K412="","",Reisekosten!K412)</f>
        <v/>
      </c>
      <c r="E446" s="31" t="str">
        <f t="shared" si="13"/>
        <v/>
      </c>
      <c r="F446" s="23" t="str">
        <f>IF(D446="","",IF(Reisekosten!$K412&lt;&gt;Reisekosten!$H412,"Km-Geld: "&amp;Reisekosten!#REF!&amp;" "&amp;TEXT(Reisekosten!$H412,"t. MMM ")&amp;"bis "&amp;TEXT(Reisekosten!$K412,"t. MMM "),"Km-Geld: "&amp;Reisekosten!#REF!&amp;" am "&amp;TEXT(Reisekosten!$H412,"t. MMM ")))</f>
        <v/>
      </c>
    </row>
    <row r="447" spans="1:6">
      <c r="A447" s="103" t="str">
        <f>IFERROR(IF(C447="","",-Reisekosten!V441),"")</f>
        <v/>
      </c>
      <c r="B447" s="31" t="str">
        <f t="shared" si="12"/>
        <v/>
      </c>
      <c r="C447" s="32" t="str">
        <f>IF(Reisekosten!H441="","",TEXT(Reisekosten!H441,"MM")&amp;"-"&amp;TEXT(Reisekosten!H441,"tt"))</f>
        <v/>
      </c>
      <c r="D447" s="33" t="str">
        <f>IF(Reisekosten!K413="","",Reisekosten!K413)</f>
        <v/>
      </c>
      <c r="E447" s="31" t="str">
        <f t="shared" si="13"/>
        <v/>
      </c>
      <c r="F447" s="23" t="str">
        <f>IF(D447="","",IF(Reisekosten!$K413&lt;&gt;Reisekosten!$H413,"Km-Geld: "&amp;Reisekosten!#REF!&amp;" "&amp;TEXT(Reisekosten!$H413,"t. MMM ")&amp;"bis "&amp;TEXT(Reisekosten!$K413,"t. MMM "),"Km-Geld: "&amp;Reisekosten!#REF!&amp;" am "&amp;TEXT(Reisekosten!$H413,"t. MMM ")))</f>
        <v/>
      </c>
    </row>
    <row r="448" spans="1:6">
      <c r="A448" s="103" t="str">
        <f>IFERROR(IF(C448="","",-Reisekosten!V442),"")</f>
        <v/>
      </c>
      <c r="B448" s="31" t="str">
        <f t="shared" si="12"/>
        <v/>
      </c>
      <c r="C448" s="32" t="str">
        <f>IF(Reisekosten!H442="","",TEXT(Reisekosten!H442,"MM")&amp;"-"&amp;TEXT(Reisekosten!H442,"tt"))</f>
        <v/>
      </c>
      <c r="D448" s="33" t="str">
        <f>IF(Reisekosten!K414="","",Reisekosten!K414)</f>
        <v/>
      </c>
      <c r="E448" s="31" t="str">
        <f t="shared" si="13"/>
        <v/>
      </c>
      <c r="F448" s="23" t="str">
        <f>IF(D448="","",IF(Reisekosten!$K414&lt;&gt;Reisekosten!$H414,"Km-Geld: "&amp;Reisekosten!#REF!&amp;" "&amp;TEXT(Reisekosten!$H414,"t. MMM ")&amp;"bis "&amp;TEXT(Reisekosten!$K414,"t. MMM "),"Km-Geld: "&amp;Reisekosten!#REF!&amp;" am "&amp;TEXT(Reisekosten!$H414,"t. MMM ")))</f>
        <v/>
      </c>
    </row>
    <row r="449" spans="1:6">
      <c r="A449" s="103" t="str">
        <f>IFERROR(IF(C449="","",-Reisekosten!V443),"")</f>
        <v/>
      </c>
      <c r="B449" s="31" t="str">
        <f t="shared" si="12"/>
        <v/>
      </c>
      <c r="C449" s="32" t="str">
        <f>IF(Reisekosten!H443="","",TEXT(Reisekosten!H443,"MM")&amp;"-"&amp;TEXT(Reisekosten!H443,"tt"))</f>
        <v/>
      </c>
      <c r="D449" s="33" t="str">
        <f>IF(Reisekosten!K415="","",Reisekosten!K415)</f>
        <v/>
      </c>
      <c r="E449" s="31" t="str">
        <f t="shared" si="13"/>
        <v/>
      </c>
      <c r="F449" s="23" t="str">
        <f>IF(D449="","",IF(Reisekosten!$K415&lt;&gt;Reisekosten!$H415,"Km-Geld: "&amp;Reisekosten!#REF!&amp;" "&amp;TEXT(Reisekosten!$H415,"t. MMM ")&amp;"bis "&amp;TEXT(Reisekosten!$K415,"t. MMM "),"Km-Geld: "&amp;Reisekosten!#REF!&amp;" am "&amp;TEXT(Reisekosten!$H415,"t. MMM ")))</f>
        <v/>
      </c>
    </row>
    <row r="450" spans="1:6">
      <c r="A450" s="103" t="str">
        <f>IFERROR(IF(C450="","",-Reisekosten!V444),"")</f>
        <v/>
      </c>
      <c r="B450" s="31" t="str">
        <f t="shared" si="12"/>
        <v/>
      </c>
      <c r="C450" s="32" t="str">
        <f>IF(Reisekosten!H444="","",TEXT(Reisekosten!H444,"MM")&amp;"-"&amp;TEXT(Reisekosten!H444,"tt"))</f>
        <v/>
      </c>
      <c r="D450" s="33" t="str">
        <f>IF(Reisekosten!K416="","",Reisekosten!K416)</f>
        <v/>
      </c>
      <c r="E450" s="31" t="str">
        <f t="shared" si="13"/>
        <v/>
      </c>
      <c r="F450" s="23" t="str">
        <f>IF(D450="","",IF(Reisekosten!$K416&lt;&gt;Reisekosten!$H416,"Km-Geld: "&amp;Reisekosten!#REF!&amp;" "&amp;TEXT(Reisekosten!$H416,"t. MMM ")&amp;"bis "&amp;TEXT(Reisekosten!$K416,"t. MMM "),"Km-Geld: "&amp;Reisekosten!#REF!&amp;" am "&amp;TEXT(Reisekosten!$H416,"t. MMM ")))</f>
        <v/>
      </c>
    </row>
    <row r="451" spans="1:6">
      <c r="A451" s="103" t="str">
        <f>IFERROR(IF(C451="","",-Reisekosten!V445),"")</f>
        <v/>
      </c>
      <c r="B451" s="31" t="str">
        <f t="shared" si="12"/>
        <v/>
      </c>
      <c r="C451" s="32" t="str">
        <f>IF(Reisekosten!H445="","",TEXT(Reisekosten!H445,"MM")&amp;"-"&amp;TEXT(Reisekosten!H445,"tt"))</f>
        <v/>
      </c>
      <c r="D451" s="33" t="str">
        <f>IF(Reisekosten!K417="","",Reisekosten!K417)</f>
        <v/>
      </c>
      <c r="E451" s="31" t="str">
        <f t="shared" si="13"/>
        <v/>
      </c>
      <c r="F451" s="23" t="str">
        <f>IF(D451="","",IF(Reisekosten!$K417&lt;&gt;Reisekosten!$H417,"Km-Geld: "&amp;Reisekosten!#REF!&amp;" "&amp;TEXT(Reisekosten!$H417,"t. MMM ")&amp;"bis "&amp;TEXT(Reisekosten!$K417,"t. MMM "),"Km-Geld: "&amp;Reisekosten!#REF!&amp;" am "&amp;TEXT(Reisekosten!$H417,"t. MMM ")))</f>
        <v/>
      </c>
    </row>
    <row r="452" spans="1:6">
      <c r="A452" s="103" t="str">
        <f>IFERROR(IF(C452="","",-Reisekosten!V446),"")</f>
        <v/>
      </c>
      <c r="B452" s="31" t="str">
        <f t="shared" si="12"/>
        <v/>
      </c>
      <c r="C452" s="32" t="str">
        <f>IF(Reisekosten!H446="","",TEXT(Reisekosten!H446,"MM")&amp;"-"&amp;TEXT(Reisekosten!H446,"tt"))</f>
        <v/>
      </c>
      <c r="D452" s="33" t="str">
        <f>IF(Reisekosten!K418="","",Reisekosten!K418)</f>
        <v/>
      </c>
      <c r="E452" s="31" t="str">
        <f t="shared" si="13"/>
        <v/>
      </c>
      <c r="F452" s="23" t="str">
        <f>IF(D452="","",IF(Reisekosten!$K418&lt;&gt;Reisekosten!$H418,"Km-Geld: "&amp;Reisekosten!#REF!&amp;" "&amp;TEXT(Reisekosten!$H418,"t. MMM ")&amp;"bis "&amp;TEXT(Reisekosten!$K418,"t. MMM "),"Km-Geld: "&amp;Reisekosten!#REF!&amp;" am "&amp;TEXT(Reisekosten!$H418,"t. MMM ")))</f>
        <v/>
      </c>
    </row>
    <row r="453" spans="1:6">
      <c r="A453" s="103" t="str">
        <f>IFERROR(IF(C453="","",-Reisekosten!V447),"")</f>
        <v/>
      </c>
      <c r="B453" s="31" t="str">
        <f t="shared" si="12"/>
        <v/>
      </c>
      <c r="C453" s="32" t="str">
        <f>IF(Reisekosten!H447="","",TEXT(Reisekosten!H447,"MM")&amp;"-"&amp;TEXT(Reisekosten!H447,"tt"))</f>
        <v/>
      </c>
      <c r="D453" s="33" t="str">
        <f>IF(Reisekosten!K419="","",Reisekosten!K419)</f>
        <v/>
      </c>
      <c r="E453" s="31" t="str">
        <f t="shared" si="13"/>
        <v/>
      </c>
      <c r="F453" s="23" t="str">
        <f>IF(D453="","",IF(Reisekosten!$K419&lt;&gt;Reisekosten!$H419,"Km-Geld: "&amp;Reisekosten!#REF!&amp;" "&amp;TEXT(Reisekosten!$H419,"t. MMM ")&amp;"bis "&amp;TEXT(Reisekosten!$K419,"t. MMM "),"Km-Geld: "&amp;Reisekosten!#REF!&amp;" am "&amp;TEXT(Reisekosten!$H419,"t. MMM ")))</f>
        <v/>
      </c>
    </row>
    <row r="454" spans="1:6">
      <c r="A454" s="103" t="str">
        <f>IFERROR(IF(C454="","",-Reisekosten!V448),"")</f>
        <v/>
      </c>
      <c r="B454" s="31" t="str">
        <f t="shared" si="12"/>
        <v/>
      </c>
      <c r="C454" s="32" t="str">
        <f>IF(Reisekosten!H448="","",TEXT(Reisekosten!H448,"MM")&amp;"-"&amp;TEXT(Reisekosten!H448,"tt"))</f>
        <v/>
      </c>
      <c r="D454" s="33" t="str">
        <f>IF(Reisekosten!K420="","",Reisekosten!K420)</f>
        <v/>
      </c>
      <c r="E454" s="31" t="str">
        <f t="shared" si="13"/>
        <v/>
      </c>
      <c r="F454" s="23" t="str">
        <f>IF(D454="","",IF(Reisekosten!$K420&lt;&gt;Reisekosten!$H420,"Km-Geld: "&amp;Reisekosten!#REF!&amp;" "&amp;TEXT(Reisekosten!$H420,"t. MMM ")&amp;"bis "&amp;TEXT(Reisekosten!$K420,"t. MMM "),"Km-Geld: "&amp;Reisekosten!#REF!&amp;" am "&amp;TEXT(Reisekosten!$H420,"t. MMM ")))</f>
        <v/>
      </c>
    </row>
    <row r="455" spans="1:6">
      <c r="A455" s="103" t="str">
        <f>IFERROR(IF(C455="","",-Reisekosten!V449),"")</f>
        <v/>
      </c>
      <c r="B455" s="31" t="str">
        <f t="shared" si="12"/>
        <v/>
      </c>
      <c r="C455" s="32" t="str">
        <f>IF(Reisekosten!H449="","",TEXT(Reisekosten!H449,"MM")&amp;"-"&amp;TEXT(Reisekosten!H449,"tt"))</f>
        <v/>
      </c>
      <c r="D455" s="33" t="str">
        <f>IF(Reisekosten!K421="","",Reisekosten!K421)</f>
        <v/>
      </c>
      <c r="E455" s="31" t="str">
        <f t="shared" si="13"/>
        <v/>
      </c>
      <c r="F455" s="23" t="str">
        <f>IF(D455="","",IF(Reisekosten!$K421&lt;&gt;Reisekosten!$H421,"Km-Geld: "&amp;Reisekosten!#REF!&amp;" "&amp;TEXT(Reisekosten!$H421,"t. MMM ")&amp;"bis "&amp;TEXT(Reisekosten!$K421,"t. MMM "),"Km-Geld: "&amp;Reisekosten!#REF!&amp;" am "&amp;TEXT(Reisekosten!$H421,"t. MMM ")))</f>
        <v/>
      </c>
    </row>
    <row r="456" spans="1:6">
      <c r="A456" s="103" t="str">
        <f>IFERROR(IF(C456="","",-Reisekosten!V450),"")</f>
        <v/>
      </c>
      <c r="B456" s="31" t="str">
        <f t="shared" si="12"/>
        <v/>
      </c>
      <c r="C456" s="32" t="str">
        <f>IF(Reisekosten!H450="","",TEXT(Reisekosten!H450,"MM")&amp;"-"&amp;TEXT(Reisekosten!H450,"tt"))</f>
        <v/>
      </c>
      <c r="D456" s="33" t="str">
        <f>IF(Reisekosten!K422="","",Reisekosten!K422)</f>
        <v/>
      </c>
      <c r="E456" s="31" t="str">
        <f t="shared" si="13"/>
        <v/>
      </c>
      <c r="F456" s="23" t="str">
        <f>IF(D456="","",IF(Reisekosten!$K422&lt;&gt;Reisekosten!$H422,"Km-Geld: "&amp;Reisekosten!#REF!&amp;" "&amp;TEXT(Reisekosten!$H422,"t. MMM ")&amp;"bis "&amp;TEXT(Reisekosten!$K422,"t. MMM "),"Km-Geld: "&amp;Reisekosten!#REF!&amp;" am "&amp;TEXT(Reisekosten!$H422,"t. MMM ")))</f>
        <v/>
      </c>
    </row>
    <row r="457" spans="1:6">
      <c r="A457" s="103" t="str">
        <f>IFERROR(IF(C457="","",-Reisekosten!V451),"")</f>
        <v/>
      </c>
      <c r="B457" s="31" t="str">
        <f t="shared" si="12"/>
        <v/>
      </c>
      <c r="C457" s="32" t="str">
        <f>IF(Reisekosten!H451="","",TEXT(Reisekosten!H451,"MM")&amp;"-"&amp;TEXT(Reisekosten!H451,"tt"))</f>
        <v/>
      </c>
      <c r="D457" s="33" t="str">
        <f>IF(Reisekosten!K423="","",Reisekosten!K423)</f>
        <v/>
      </c>
      <c r="E457" s="31" t="str">
        <f t="shared" si="13"/>
        <v/>
      </c>
      <c r="F457" s="23" t="str">
        <f>IF(D457="","",IF(Reisekosten!$K423&lt;&gt;Reisekosten!$H423,"Km-Geld: "&amp;Reisekosten!#REF!&amp;" "&amp;TEXT(Reisekosten!$H423,"t. MMM ")&amp;"bis "&amp;TEXT(Reisekosten!$K423,"t. MMM "),"Km-Geld: "&amp;Reisekosten!#REF!&amp;" am "&amp;TEXT(Reisekosten!$H423,"t. MMM ")))</f>
        <v/>
      </c>
    </row>
    <row r="458" spans="1:6">
      <c r="A458" s="103" t="str">
        <f>IFERROR(IF(C458="","",-Reisekosten!V452),"")</f>
        <v/>
      </c>
      <c r="B458" s="31" t="str">
        <f t="shared" si="12"/>
        <v/>
      </c>
      <c r="C458" s="32" t="str">
        <f>IF(Reisekosten!H452="","",TEXT(Reisekosten!H452,"MM")&amp;"-"&amp;TEXT(Reisekosten!H452,"tt"))</f>
        <v/>
      </c>
      <c r="D458" s="33" t="str">
        <f>IF(Reisekosten!K424="","",Reisekosten!K424)</f>
        <v/>
      </c>
      <c r="E458" s="31" t="str">
        <f t="shared" si="13"/>
        <v/>
      </c>
      <c r="F458" s="23" t="str">
        <f>IF(D458="","",IF(Reisekosten!$K424&lt;&gt;Reisekosten!$H424,"Km-Geld: "&amp;Reisekosten!#REF!&amp;" "&amp;TEXT(Reisekosten!$H424,"t. MMM ")&amp;"bis "&amp;TEXT(Reisekosten!$K424,"t. MMM "),"Km-Geld: "&amp;Reisekosten!#REF!&amp;" am "&amp;TEXT(Reisekosten!$H424,"t. MMM ")))</f>
        <v/>
      </c>
    </row>
    <row r="459" spans="1:6">
      <c r="A459" s="103" t="str">
        <f>IFERROR(IF(C459="","",-Reisekosten!V453),"")</f>
        <v/>
      </c>
      <c r="B459" s="31" t="str">
        <f t="shared" si="12"/>
        <v/>
      </c>
      <c r="C459" s="32" t="str">
        <f>IF(Reisekosten!H453="","",TEXT(Reisekosten!H453,"MM")&amp;"-"&amp;TEXT(Reisekosten!H453,"tt"))</f>
        <v/>
      </c>
      <c r="D459" s="33" t="str">
        <f>IF(Reisekosten!K425="","",Reisekosten!K425)</f>
        <v/>
      </c>
      <c r="E459" s="31" t="str">
        <f t="shared" si="13"/>
        <v/>
      </c>
      <c r="F459" s="23" t="str">
        <f>IF(D459="","",IF(Reisekosten!$K425&lt;&gt;Reisekosten!$H425,"Km-Geld: "&amp;Reisekosten!#REF!&amp;" "&amp;TEXT(Reisekosten!$H425,"t. MMM ")&amp;"bis "&amp;TEXT(Reisekosten!$K425,"t. MMM "),"Km-Geld: "&amp;Reisekosten!#REF!&amp;" am "&amp;TEXT(Reisekosten!$H425,"t. MMM ")))</f>
        <v/>
      </c>
    </row>
    <row r="460" spans="1:6">
      <c r="A460" s="103" t="str">
        <f>IFERROR(IF(C460="","",-Reisekosten!V454),"")</f>
        <v/>
      </c>
      <c r="B460" s="31" t="str">
        <f t="shared" si="12"/>
        <v/>
      </c>
      <c r="C460" s="32" t="str">
        <f>IF(Reisekosten!H454="","",TEXT(Reisekosten!H454,"MM")&amp;"-"&amp;TEXT(Reisekosten!H454,"tt"))</f>
        <v/>
      </c>
      <c r="D460" s="33" t="str">
        <f>IF(Reisekosten!K426="","",Reisekosten!K426)</f>
        <v/>
      </c>
      <c r="E460" s="31" t="str">
        <f t="shared" si="13"/>
        <v/>
      </c>
      <c r="F460" s="23" t="str">
        <f>IF(D460="","",IF(Reisekosten!$K426&lt;&gt;Reisekosten!$H426,"Km-Geld: "&amp;Reisekosten!#REF!&amp;" "&amp;TEXT(Reisekosten!$H426,"t. MMM ")&amp;"bis "&amp;TEXT(Reisekosten!$K426,"t. MMM "),"Km-Geld: "&amp;Reisekosten!#REF!&amp;" am "&amp;TEXT(Reisekosten!$H426,"t. MMM ")))</f>
        <v/>
      </c>
    </row>
    <row r="461" spans="1:6">
      <c r="A461" s="103" t="str">
        <f>IFERROR(IF(C461="","",-Reisekosten!V455),"")</f>
        <v/>
      </c>
      <c r="B461" s="31" t="str">
        <f t="shared" ref="B461:B524" si="14">IF(A461="","",$A$8)</f>
        <v/>
      </c>
      <c r="C461" s="32" t="str">
        <f>IF(Reisekosten!H455="","",TEXT(Reisekosten!H455,"MM")&amp;"-"&amp;TEXT(Reisekosten!H455,"tt"))</f>
        <v/>
      </c>
      <c r="D461" s="33" t="str">
        <f>IF(Reisekosten!K427="","",Reisekosten!K427)</f>
        <v/>
      </c>
      <c r="E461" s="31" t="str">
        <f t="shared" ref="E461:E524" si="15">IF(A461="","",$E$8)</f>
        <v/>
      </c>
      <c r="F461" s="23" t="str">
        <f>IF(D461="","",IF(Reisekosten!$K427&lt;&gt;Reisekosten!$H427,"Km-Geld: "&amp;Reisekosten!#REF!&amp;" "&amp;TEXT(Reisekosten!$H427,"t. MMM ")&amp;"bis "&amp;TEXT(Reisekosten!$K427,"t. MMM "),"Km-Geld: "&amp;Reisekosten!#REF!&amp;" am "&amp;TEXT(Reisekosten!$H427,"t. MMM ")))</f>
        <v/>
      </c>
    </row>
    <row r="462" spans="1:6">
      <c r="A462" s="103" t="str">
        <f>IFERROR(IF(C462="","",-Reisekosten!V456),"")</f>
        <v/>
      </c>
      <c r="B462" s="31" t="str">
        <f t="shared" si="14"/>
        <v/>
      </c>
      <c r="C462" s="32" t="str">
        <f>IF(Reisekosten!H456="","",TEXT(Reisekosten!H456,"MM")&amp;"-"&amp;TEXT(Reisekosten!H456,"tt"))</f>
        <v/>
      </c>
      <c r="D462" s="33" t="str">
        <f>IF(Reisekosten!K428="","",Reisekosten!K428)</f>
        <v/>
      </c>
      <c r="E462" s="31" t="str">
        <f t="shared" si="15"/>
        <v/>
      </c>
      <c r="F462" s="23" t="str">
        <f>IF(D462="","",IF(Reisekosten!$K428&lt;&gt;Reisekosten!$H428,"Km-Geld: "&amp;Reisekosten!#REF!&amp;" "&amp;TEXT(Reisekosten!$H428,"t. MMM ")&amp;"bis "&amp;TEXT(Reisekosten!$K428,"t. MMM "),"Km-Geld: "&amp;Reisekosten!#REF!&amp;" am "&amp;TEXT(Reisekosten!$H428,"t. MMM ")))</f>
        <v/>
      </c>
    </row>
    <row r="463" spans="1:6">
      <c r="A463" s="103" t="str">
        <f>IFERROR(IF(C463="","",-Reisekosten!V457),"")</f>
        <v/>
      </c>
      <c r="B463" s="31" t="str">
        <f t="shared" si="14"/>
        <v/>
      </c>
      <c r="C463" s="32" t="str">
        <f>IF(Reisekosten!H457="","",TEXT(Reisekosten!H457,"MM")&amp;"-"&amp;TEXT(Reisekosten!H457,"tt"))</f>
        <v/>
      </c>
      <c r="D463" s="33" t="str">
        <f>IF(Reisekosten!K429="","",Reisekosten!K429)</f>
        <v/>
      </c>
      <c r="E463" s="31" t="str">
        <f t="shared" si="15"/>
        <v/>
      </c>
      <c r="F463" s="23" t="str">
        <f>IF(D463="","",IF(Reisekosten!$K429&lt;&gt;Reisekosten!$H429,"Km-Geld: "&amp;Reisekosten!#REF!&amp;" "&amp;TEXT(Reisekosten!$H429,"t. MMM ")&amp;"bis "&amp;TEXT(Reisekosten!$K429,"t. MMM "),"Km-Geld: "&amp;Reisekosten!#REF!&amp;" am "&amp;TEXT(Reisekosten!$H429,"t. MMM ")))</f>
        <v/>
      </c>
    </row>
    <row r="464" spans="1:6">
      <c r="A464" s="103" t="str">
        <f>IFERROR(IF(C464="","",-Reisekosten!V458),"")</f>
        <v/>
      </c>
      <c r="B464" s="31" t="str">
        <f t="shared" si="14"/>
        <v/>
      </c>
      <c r="C464" s="32" t="str">
        <f>IF(Reisekosten!H458="","",TEXT(Reisekosten!H458,"MM")&amp;"-"&amp;TEXT(Reisekosten!H458,"tt"))</f>
        <v/>
      </c>
      <c r="D464" s="33" t="str">
        <f>IF(Reisekosten!K430="","",Reisekosten!K430)</f>
        <v/>
      </c>
      <c r="E464" s="31" t="str">
        <f t="shared" si="15"/>
        <v/>
      </c>
      <c r="F464" s="23" t="str">
        <f>IF(D464="","",IF(Reisekosten!$K430&lt;&gt;Reisekosten!$H430,"Km-Geld: "&amp;Reisekosten!#REF!&amp;" "&amp;TEXT(Reisekosten!$H430,"t. MMM ")&amp;"bis "&amp;TEXT(Reisekosten!$K430,"t. MMM "),"Km-Geld: "&amp;Reisekosten!#REF!&amp;" am "&amp;TEXT(Reisekosten!$H430,"t. MMM ")))</f>
        <v/>
      </c>
    </row>
    <row r="465" spans="1:6">
      <c r="A465" s="103" t="str">
        <f>IFERROR(IF(C465="","",-Reisekosten!V459),"")</f>
        <v/>
      </c>
      <c r="B465" s="31" t="str">
        <f t="shared" si="14"/>
        <v/>
      </c>
      <c r="C465" s="32" t="str">
        <f>IF(Reisekosten!H459="","",TEXT(Reisekosten!H459,"MM")&amp;"-"&amp;TEXT(Reisekosten!H459,"tt"))</f>
        <v/>
      </c>
      <c r="D465" s="33" t="str">
        <f>IF(Reisekosten!K431="","",Reisekosten!K431)</f>
        <v/>
      </c>
      <c r="E465" s="31" t="str">
        <f t="shared" si="15"/>
        <v/>
      </c>
      <c r="F465" s="23" t="str">
        <f>IF(D465="","",IF(Reisekosten!$K431&lt;&gt;Reisekosten!$H431,"Km-Geld: "&amp;Reisekosten!#REF!&amp;" "&amp;TEXT(Reisekosten!$H431,"t. MMM ")&amp;"bis "&amp;TEXT(Reisekosten!$K431,"t. MMM "),"Km-Geld: "&amp;Reisekosten!#REF!&amp;" am "&amp;TEXT(Reisekosten!$H431,"t. MMM ")))</f>
        <v/>
      </c>
    </row>
    <row r="466" spans="1:6">
      <c r="A466" s="103" t="str">
        <f>IFERROR(IF(C466="","",-Reisekosten!V460),"")</f>
        <v/>
      </c>
      <c r="B466" s="31" t="str">
        <f t="shared" si="14"/>
        <v/>
      </c>
      <c r="C466" s="32" t="str">
        <f>IF(Reisekosten!H460="","",TEXT(Reisekosten!H460,"MM")&amp;"-"&amp;TEXT(Reisekosten!H460,"tt"))</f>
        <v/>
      </c>
      <c r="D466" s="33" t="str">
        <f>IF(Reisekosten!K432="","",Reisekosten!K432)</f>
        <v/>
      </c>
      <c r="E466" s="31" t="str">
        <f t="shared" si="15"/>
        <v/>
      </c>
      <c r="F466" s="23" t="str">
        <f>IF(D466="","",IF(Reisekosten!$K432&lt;&gt;Reisekosten!$H432,"Km-Geld: "&amp;Reisekosten!#REF!&amp;" "&amp;TEXT(Reisekosten!$H432,"t. MMM ")&amp;"bis "&amp;TEXT(Reisekosten!$K432,"t. MMM "),"Km-Geld: "&amp;Reisekosten!#REF!&amp;" am "&amp;TEXT(Reisekosten!$H432,"t. MMM ")))</f>
        <v/>
      </c>
    </row>
    <row r="467" spans="1:6">
      <c r="A467" s="103" t="str">
        <f>IFERROR(IF(C467="","",-Reisekosten!V461),"")</f>
        <v/>
      </c>
      <c r="B467" s="31" t="str">
        <f t="shared" si="14"/>
        <v/>
      </c>
      <c r="C467" s="32" t="str">
        <f>IF(Reisekosten!H461="","",TEXT(Reisekosten!H461,"MM")&amp;"-"&amp;TEXT(Reisekosten!H461,"tt"))</f>
        <v/>
      </c>
      <c r="D467" s="33" t="str">
        <f>IF(Reisekosten!K433="","",Reisekosten!K433)</f>
        <v/>
      </c>
      <c r="E467" s="31" t="str">
        <f t="shared" si="15"/>
        <v/>
      </c>
      <c r="F467" s="23" t="str">
        <f>IF(D467="","",IF(Reisekosten!$K433&lt;&gt;Reisekosten!$H433,"Km-Geld: "&amp;Reisekosten!#REF!&amp;" "&amp;TEXT(Reisekosten!$H433,"t. MMM ")&amp;"bis "&amp;TEXT(Reisekosten!$K433,"t. MMM "),"Km-Geld: "&amp;Reisekosten!#REF!&amp;" am "&amp;TEXT(Reisekosten!$H433,"t. MMM ")))</f>
        <v/>
      </c>
    </row>
    <row r="468" spans="1:6">
      <c r="A468" s="103" t="str">
        <f>IFERROR(IF(C468="","",-Reisekosten!V462),"")</f>
        <v/>
      </c>
      <c r="B468" s="31" t="str">
        <f t="shared" si="14"/>
        <v/>
      </c>
      <c r="C468" s="32" t="str">
        <f>IF(Reisekosten!H462="","",TEXT(Reisekosten!H462,"MM")&amp;"-"&amp;TEXT(Reisekosten!H462,"tt"))</f>
        <v/>
      </c>
      <c r="D468" s="33" t="str">
        <f>IF(Reisekosten!K434="","",Reisekosten!K434)</f>
        <v/>
      </c>
      <c r="E468" s="31" t="str">
        <f t="shared" si="15"/>
        <v/>
      </c>
      <c r="F468" s="23" t="str">
        <f>IF(D468="","",IF(Reisekosten!$K434&lt;&gt;Reisekosten!$H434,"Km-Geld: "&amp;Reisekosten!#REF!&amp;" "&amp;TEXT(Reisekosten!$H434,"t. MMM ")&amp;"bis "&amp;TEXT(Reisekosten!$K434,"t. MMM "),"Km-Geld: "&amp;Reisekosten!#REF!&amp;" am "&amp;TEXT(Reisekosten!$H434,"t. MMM ")))</f>
        <v/>
      </c>
    </row>
    <row r="469" spans="1:6">
      <c r="A469" s="103" t="str">
        <f>IFERROR(IF(C469="","",-Reisekosten!V463),"")</f>
        <v/>
      </c>
      <c r="B469" s="31" t="str">
        <f t="shared" si="14"/>
        <v/>
      </c>
      <c r="C469" s="32" t="str">
        <f>IF(Reisekosten!H463="","",TEXT(Reisekosten!H463,"MM")&amp;"-"&amp;TEXT(Reisekosten!H463,"tt"))</f>
        <v/>
      </c>
      <c r="D469" s="33" t="str">
        <f>IF(Reisekosten!K435="","",Reisekosten!K435)</f>
        <v/>
      </c>
      <c r="E469" s="31" t="str">
        <f t="shared" si="15"/>
        <v/>
      </c>
      <c r="F469" s="23" t="str">
        <f>IF(D469="","",IF(Reisekosten!$K435&lt;&gt;Reisekosten!$H435,"Km-Geld: "&amp;Reisekosten!#REF!&amp;" "&amp;TEXT(Reisekosten!$H435,"t. MMM ")&amp;"bis "&amp;TEXT(Reisekosten!$K435,"t. MMM "),"Km-Geld: "&amp;Reisekosten!#REF!&amp;" am "&amp;TEXT(Reisekosten!$H435,"t. MMM ")))</f>
        <v/>
      </c>
    </row>
    <row r="470" spans="1:6">
      <c r="A470" s="103" t="str">
        <f>IFERROR(IF(C470="","",-Reisekosten!V464),"")</f>
        <v/>
      </c>
      <c r="B470" s="31" t="str">
        <f t="shared" si="14"/>
        <v/>
      </c>
      <c r="C470" s="32" t="str">
        <f>IF(Reisekosten!H464="","",TEXT(Reisekosten!H464,"MM")&amp;"-"&amp;TEXT(Reisekosten!H464,"tt"))</f>
        <v/>
      </c>
      <c r="D470" s="33" t="str">
        <f>IF(Reisekosten!K436="","",Reisekosten!K436)</f>
        <v/>
      </c>
      <c r="E470" s="31" t="str">
        <f t="shared" si="15"/>
        <v/>
      </c>
      <c r="F470" s="23" t="str">
        <f>IF(D470="","",IF(Reisekosten!$K436&lt;&gt;Reisekosten!$H436,"Km-Geld: "&amp;Reisekosten!#REF!&amp;" "&amp;TEXT(Reisekosten!$H436,"t. MMM ")&amp;"bis "&amp;TEXT(Reisekosten!$K436,"t. MMM "),"Km-Geld: "&amp;Reisekosten!#REF!&amp;" am "&amp;TEXT(Reisekosten!$H436,"t. MMM ")))</f>
        <v/>
      </c>
    </row>
    <row r="471" spans="1:6">
      <c r="A471" s="103" t="str">
        <f>IFERROR(IF(C471="","",-Reisekosten!V465),"")</f>
        <v/>
      </c>
      <c r="B471" s="31" t="str">
        <f t="shared" si="14"/>
        <v/>
      </c>
      <c r="C471" s="32" t="str">
        <f>IF(Reisekosten!H465="","",TEXT(Reisekosten!H465,"MM")&amp;"-"&amp;TEXT(Reisekosten!H465,"tt"))</f>
        <v/>
      </c>
      <c r="D471" s="33" t="str">
        <f>IF(Reisekosten!K437="","",Reisekosten!K437)</f>
        <v/>
      </c>
      <c r="E471" s="31" t="str">
        <f t="shared" si="15"/>
        <v/>
      </c>
      <c r="F471" s="23" t="str">
        <f>IF(D471="","",IF(Reisekosten!$K437&lt;&gt;Reisekosten!$H437,"Km-Geld: "&amp;Reisekosten!#REF!&amp;" "&amp;TEXT(Reisekosten!$H437,"t. MMM ")&amp;"bis "&amp;TEXT(Reisekosten!$K437,"t. MMM "),"Km-Geld: "&amp;Reisekosten!#REF!&amp;" am "&amp;TEXT(Reisekosten!$H437,"t. MMM ")))</f>
        <v/>
      </c>
    </row>
    <row r="472" spans="1:6">
      <c r="A472" s="103" t="str">
        <f>IFERROR(IF(C472="","",-Reisekosten!V466),"")</f>
        <v/>
      </c>
      <c r="B472" s="31" t="str">
        <f t="shared" si="14"/>
        <v/>
      </c>
      <c r="C472" s="32" t="str">
        <f>IF(Reisekosten!H466="","",TEXT(Reisekosten!H466,"MM")&amp;"-"&amp;TEXT(Reisekosten!H466,"tt"))</f>
        <v/>
      </c>
      <c r="D472" s="33" t="str">
        <f>IF(Reisekosten!K438="","",Reisekosten!K438)</f>
        <v/>
      </c>
      <c r="E472" s="31" t="str">
        <f t="shared" si="15"/>
        <v/>
      </c>
      <c r="F472" s="23" t="str">
        <f>IF(D472="","",IF(Reisekosten!$K438&lt;&gt;Reisekosten!$H438,"Km-Geld: "&amp;Reisekosten!#REF!&amp;" "&amp;TEXT(Reisekosten!$H438,"t. MMM ")&amp;"bis "&amp;TEXT(Reisekosten!$K438,"t. MMM "),"Km-Geld: "&amp;Reisekosten!#REF!&amp;" am "&amp;TEXT(Reisekosten!$H438,"t. MMM ")))</f>
        <v/>
      </c>
    </row>
    <row r="473" spans="1:6">
      <c r="A473" s="103" t="str">
        <f>IFERROR(IF(C473="","",-Reisekosten!V467),"")</f>
        <v/>
      </c>
      <c r="B473" s="31" t="str">
        <f t="shared" si="14"/>
        <v/>
      </c>
      <c r="C473" s="32" t="str">
        <f>IF(Reisekosten!H467="","",TEXT(Reisekosten!H467,"MM")&amp;"-"&amp;TEXT(Reisekosten!H467,"tt"))</f>
        <v/>
      </c>
      <c r="D473" s="33" t="str">
        <f>IF(Reisekosten!K439="","",Reisekosten!K439)</f>
        <v/>
      </c>
      <c r="E473" s="31" t="str">
        <f t="shared" si="15"/>
        <v/>
      </c>
      <c r="F473" s="23" t="str">
        <f>IF(D473="","",IF(Reisekosten!$K439&lt;&gt;Reisekosten!$H439,"Km-Geld: "&amp;Reisekosten!#REF!&amp;" "&amp;TEXT(Reisekosten!$H439,"t. MMM ")&amp;"bis "&amp;TEXT(Reisekosten!$K439,"t. MMM "),"Km-Geld: "&amp;Reisekosten!#REF!&amp;" am "&amp;TEXT(Reisekosten!$H439,"t. MMM ")))</f>
        <v/>
      </c>
    </row>
    <row r="474" spans="1:6">
      <c r="A474" s="103" t="str">
        <f>IFERROR(IF(C474="","",-Reisekosten!V468),"")</f>
        <v/>
      </c>
      <c r="B474" s="31" t="str">
        <f t="shared" si="14"/>
        <v/>
      </c>
      <c r="C474" s="32" t="str">
        <f>IF(Reisekosten!H468="","",TEXT(Reisekosten!H468,"MM")&amp;"-"&amp;TEXT(Reisekosten!H468,"tt"))</f>
        <v/>
      </c>
      <c r="D474" s="33" t="str">
        <f>IF(Reisekosten!K440="","",Reisekosten!K440)</f>
        <v/>
      </c>
      <c r="E474" s="31" t="str">
        <f t="shared" si="15"/>
        <v/>
      </c>
      <c r="F474" s="23" t="str">
        <f>IF(D474="","",IF(Reisekosten!$K440&lt;&gt;Reisekosten!$H440,"Km-Geld: "&amp;Reisekosten!#REF!&amp;" "&amp;TEXT(Reisekosten!$H440,"t. MMM ")&amp;"bis "&amp;TEXT(Reisekosten!$K440,"t. MMM "),"Km-Geld: "&amp;Reisekosten!#REF!&amp;" am "&amp;TEXT(Reisekosten!$H440,"t. MMM ")))</f>
        <v/>
      </c>
    </row>
    <row r="475" spans="1:6">
      <c r="A475" s="103" t="str">
        <f>IFERROR(IF(C475="","",-Reisekosten!V469),"")</f>
        <v/>
      </c>
      <c r="B475" s="31" t="str">
        <f t="shared" si="14"/>
        <v/>
      </c>
      <c r="C475" s="32" t="str">
        <f>IF(Reisekosten!H469="","",TEXT(Reisekosten!H469,"MM")&amp;"-"&amp;TEXT(Reisekosten!H469,"tt"))</f>
        <v/>
      </c>
      <c r="D475" s="33" t="str">
        <f>IF(Reisekosten!K441="","",Reisekosten!K441)</f>
        <v/>
      </c>
      <c r="E475" s="31" t="str">
        <f t="shared" si="15"/>
        <v/>
      </c>
      <c r="F475" s="23" t="str">
        <f>IF(D475="","",IF(Reisekosten!$K441&lt;&gt;Reisekosten!$H441,"Km-Geld: "&amp;Reisekosten!#REF!&amp;" "&amp;TEXT(Reisekosten!$H441,"t. MMM ")&amp;"bis "&amp;TEXT(Reisekosten!$K441,"t. MMM "),"Km-Geld: "&amp;Reisekosten!#REF!&amp;" am "&amp;TEXT(Reisekosten!$H441,"t. MMM ")))</f>
        <v/>
      </c>
    </row>
    <row r="476" spans="1:6">
      <c r="A476" s="103" t="str">
        <f>IFERROR(IF(C476="","",-Reisekosten!V470),"")</f>
        <v/>
      </c>
      <c r="B476" s="31" t="str">
        <f t="shared" si="14"/>
        <v/>
      </c>
      <c r="C476" s="32" t="str">
        <f>IF(Reisekosten!H470="","",TEXT(Reisekosten!H470,"MM")&amp;"-"&amp;TEXT(Reisekosten!H470,"tt"))</f>
        <v/>
      </c>
      <c r="D476" s="33" t="str">
        <f>IF(Reisekosten!K442="","",Reisekosten!K442)</f>
        <v/>
      </c>
      <c r="E476" s="31" t="str">
        <f t="shared" si="15"/>
        <v/>
      </c>
      <c r="F476" s="23" t="str">
        <f>IF(D476="","",IF(Reisekosten!$K442&lt;&gt;Reisekosten!$H442,"Km-Geld: "&amp;Reisekosten!#REF!&amp;" "&amp;TEXT(Reisekosten!$H442,"t. MMM ")&amp;"bis "&amp;TEXT(Reisekosten!$K442,"t. MMM "),"Km-Geld: "&amp;Reisekosten!#REF!&amp;" am "&amp;TEXT(Reisekosten!$H442,"t. MMM ")))</f>
        <v/>
      </c>
    </row>
    <row r="477" spans="1:6">
      <c r="A477" s="103" t="str">
        <f>IFERROR(IF(C477="","",-Reisekosten!V471),"")</f>
        <v/>
      </c>
      <c r="B477" s="31" t="str">
        <f t="shared" si="14"/>
        <v/>
      </c>
      <c r="C477" s="32" t="str">
        <f>IF(Reisekosten!H471="","",TEXT(Reisekosten!H471,"MM")&amp;"-"&amp;TEXT(Reisekosten!H471,"tt"))</f>
        <v/>
      </c>
      <c r="D477" s="33" t="str">
        <f>IF(Reisekosten!K443="","",Reisekosten!K443)</f>
        <v/>
      </c>
      <c r="E477" s="31" t="str">
        <f t="shared" si="15"/>
        <v/>
      </c>
      <c r="F477" s="23" t="str">
        <f>IF(D477="","",IF(Reisekosten!$K443&lt;&gt;Reisekosten!$H443,"Km-Geld: "&amp;Reisekosten!#REF!&amp;" "&amp;TEXT(Reisekosten!$H443,"t. MMM ")&amp;"bis "&amp;TEXT(Reisekosten!$K443,"t. MMM "),"Km-Geld: "&amp;Reisekosten!#REF!&amp;" am "&amp;TEXT(Reisekosten!$H443,"t. MMM ")))</f>
        <v/>
      </c>
    </row>
    <row r="478" spans="1:6">
      <c r="A478" s="103" t="str">
        <f>IFERROR(IF(C478="","",-Reisekosten!V472),"")</f>
        <v/>
      </c>
      <c r="B478" s="31" t="str">
        <f t="shared" si="14"/>
        <v/>
      </c>
      <c r="C478" s="32" t="str">
        <f>IF(Reisekosten!H472="","",TEXT(Reisekosten!H472,"MM")&amp;"-"&amp;TEXT(Reisekosten!H472,"tt"))</f>
        <v/>
      </c>
      <c r="D478" s="33" t="str">
        <f>IF(Reisekosten!K444="","",Reisekosten!K444)</f>
        <v/>
      </c>
      <c r="E478" s="31" t="str">
        <f t="shared" si="15"/>
        <v/>
      </c>
      <c r="F478" s="23" t="str">
        <f>IF(D478="","",IF(Reisekosten!$K444&lt;&gt;Reisekosten!$H444,"Km-Geld: "&amp;Reisekosten!#REF!&amp;" "&amp;TEXT(Reisekosten!$H444,"t. MMM ")&amp;"bis "&amp;TEXT(Reisekosten!$K444,"t. MMM "),"Km-Geld: "&amp;Reisekosten!#REF!&amp;" am "&amp;TEXT(Reisekosten!$H444,"t. MMM ")))</f>
        <v/>
      </c>
    </row>
    <row r="479" spans="1:6">
      <c r="A479" s="103" t="str">
        <f>IFERROR(IF(C479="","",-Reisekosten!V473),"")</f>
        <v/>
      </c>
      <c r="B479" s="31" t="str">
        <f t="shared" si="14"/>
        <v/>
      </c>
      <c r="C479" s="32" t="str">
        <f>IF(Reisekosten!H473="","",TEXT(Reisekosten!H473,"MM")&amp;"-"&amp;TEXT(Reisekosten!H473,"tt"))</f>
        <v/>
      </c>
      <c r="D479" s="33" t="str">
        <f>IF(Reisekosten!K445="","",Reisekosten!K445)</f>
        <v/>
      </c>
      <c r="E479" s="31" t="str">
        <f t="shared" si="15"/>
        <v/>
      </c>
      <c r="F479" s="23" t="str">
        <f>IF(D479="","",IF(Reisekosten!$K445&lt;&gt;Reisekosten!$H445,"Km-Geld: "&amp;Reisekosten!#REF!&amp;" "&amp;TEXT(Reisekosten!$H445,"t. MMM ")&amp;"bis "&amp;TEXT(Reisekosten!$K445,"t. MMM "),"Km-Geld: "&amp;Reisekosten!#REF!&amp;" am "&amp;TEXT(Reisekosten!$H445,"t. MMM ")))</f>
        <v/>
      </c>
    </row>
    <row r="480" spans="1:6">
      <c r="A480" s="103" t="str">
        <f>IFERROR(IF(C480="","",-Reisekosten!V474),"")</f>
        <v/>
      </c>
      <c r="B480" s="31" t="str">
        <f t="shared" si="14"/>
        <v/>
      </c>
      <c r="C480" s="32" t="str">
        <f>IF(Reisekosten!H474="","",TEXT(Reisekosten!H474,"MM")&amp;"-"&amp;TEXT(Reisekosten!H474,"tt"))</f>
        <v/>
      </c>
      <c r="D480" s="33" t="str">
        <f>IF(Reisekosten!K446="","",Reisekosten!K446)</f>
        <v/>
      </c>
      <c r="E480" s="31" t="str">
        <f t="shared" si="15"/>
        <v/>
      </c>
      <c r="F480" s="23" t="str">
        <f>IF(D480="","",IF(Reisekosten!$K446&lt;&gt;Reisekosten!$H446,"Km-Geld: "&amp;Reisekosten!#REF!&amp;" "&amp;TEXT(Reisekosten!$H446,"t. MMM ")&amp;"bis "&amp;TEXT(Reisekosten!$K446,"t. MMM "),"Km-Geld: "&amp;Reisekosten!#REF!&amp;" am "&amp;TEXT(Reisekosten!$H446,"t. MMM ")))</f>
        <v/>
      </c>
    </row>
    <row r="481" spans="1:6">
      <c r="A481" s="103" t="str">
        <f>IFERROR(IF(C481="","",-Reisekosten!V475),"")</f>
        <v/>
      </c>
      <c r="B481" s="31" t="str">
        <f t="shared" si="14"/>
        <v/>
      </c>
      <c r="C481" s="32" t="str">
        <f>IF(Reisekosten!H475="","",TEXT(Reisekosten!H475,"MM")&amp;"-"&amp;TEXT(Reisekosten!H475,"tt"))</f>
        <v/>
      </c>
      <c r="D481" s="33" t="str">
        <f>IF(Reisekosten!K447="","",Reisekosten!K447)</f>
        <v/>
      </c>
      <c r="E481" s="31" t="str">
        <f t="shared" si="15"/>
        <v/>
      </c>
      <c r="F481" s="23" t="str">
        <f>IF(D481="","",IF(Reisekosten!$K447&lt;&gt;Reisekosten!$H447,"Km-Geld: "&amp;Reisekosten!#REF!&amp;" "&amp;TEXT(Reisekosten!$H447,"t. MMM ")&amp;"bis "&amp;TEXT(Reisekosten!$K447,"t. MMM "),"Km-Geld: "&amp;Reisekosten!#REF!&amp;" am "&amp;TEXT(Reisekosten!$H447,"t. MMM ")))</f>
        <v/>
      </c>
    </row>
    <row r="482" spans="1:6">
      <c r="A482" s="103" t="str">
        <f>IFERROR(IF(C482="","",-Reisekosten!V476),"")</f>
        <v/>
      </c>
      <c r="B482" s="31" t="str">
        <f t="shared" si="14"/>
        <v/>
      </c>
      <c r="C482" s="32" t="str">
        <f>IF(Reisekosten!H476="","",TEXT(Reisekosten!H476,"MM")&amp;"-"&amp;TEXT(Reisekosten!H476,"tt"))</f>
        <v/>
      </c>
      <c r="D482" s="33" t="str">
        <f>IF(Reisekosten!K448="","",Reisekosten!K448)</f>
        <v/>
      </c>
      <c r="E482" s="31" t="str">
        <f t="shared" si="15"/>
        <v/>
      </c>
      <c r="F482" s="23" t="str">
        <f>IF(D482="","",IF(Reisekosten!$K448&lt;&gt;Reisekosten!$H448,"Km-Geld: "&amp;Reisekosten!#REF!&amp;" "&amp;TEXT(Reisekosten!$H448,"t. MMM ")&amp;"bis "&amp;TEXT(Reisekosten!$K448,"t. MMM "),"Km-Geld: "&amp;Reisekosten!#REF!&amp;" am "&amp;TEXT(Reisekosten!$H448,"t. MMM ")))</f>
        <v/>
      </c>
    </row>
    <row r="483" spans="1:6">
      <c r="A483" s="103" t="str">
        <f>IFERROR(IF(C483="","",-Reisekosten!V477),"")</f>
        <v/>
      </c>
      <c r="B483" s="31" t="str">
        <f t="shared" si="14"/>
        <v/>
      </c>
      <c r="C483" s="32" t="str">
        <f>IF(Reisekosten!H477="","",TEXT(Reisekosten!H477,"MM")&amp;"-"&amp;TEXT(Reisekosten!H477,"tt"))</f>
        <v/>
      </c>
      <c r="D483" s="33" t="str">
        <f>IF(Reisekosten!K449="","",Reisekosten!K449)</f>
        <v/>
      </c>
      <c r="E483" s="31" t="str">
        <f t="shared" si="15"/>
        <v/>
      </c>
      <c r="F483" s="23" t="str">
        <f>IF(D483="","",IF(Reisekosten!$K449&lt;&gt;Reisekosten!$H449,"Km-Geld: "&amp;Reisekosten!#REF!&amp;" "&amp;TEXT(Reisekosten!$H449,"t. MMM ")&amp;"bis "&amp;TEXT(Reisekosten!$K449,"t. MMM "),"Km-Geld: "&amp;Reisekosten!#REF!&amp;" am "&amp;TEXT(Reisekosten!$H449,"t. MMM ")))</f>
        <v/>
      </c>
    </row>
    <row r="484" spans="1:6">
      <c r="A484" s="103" t="str">
        <f>IFERROR(IF(C484="","",-Reisekosten!V478),"")</f>
        <v/>
      </c>
      <c r="B484" s="31" t="str">
        <f t="shared" si="14"/>
        <v/>
      </c>
      <c r="C484" s="32" t="str">
        <f>IF(Reisekosten!H478="","",TEXT(Reisekosten!H478,"MM")&amp;"-"&amp;TEXT(Reisekosten!H478,"tt"))</f>
        <v/>
      </c>
      <c r="D484" s="33" t="str">
        <f>IF(Reisekosten!K450="","",Reisekosten!K450)</f>
        <v/>
      </c>
      <c r="E484" s="31" t="str">
        <f t="shared" si="15"/>
        <v/>
      </c>
      <c r="F484" s="23" t="str">
        <f>IF(D484="","",IF(Reisekosten!$K450&lt;&gt;Reisekosten!$H450,"Km-Geld: "&amp;Reisekosten!#REF!&amp;" "&amp;TEXT(Reisekosten!$H450,"t. MMM ")&amp;"bis "&amp;TEXT(Reisekosten!$K450,"t. MMM "),"Km-Geld: "&amp;Reisekosten!#REF!&amp;" am "&amp;TEXT(Reisekosten!$H450,"t. MMM ")))</f>
        <v/>
      </c>
    </row>
    <row r="485" spans="1:6">
      <c r="A485" s="103" t="str">
        <f>IFERROR(IF(C485="","",-Reisekosten!V479),"")</f>
        <v/>
      </c>
      <c r="B485" s="31" t="str">
        <f t="shared" si="14"/>
        <v/>
      </c>
      <c r="C485" s="32" t="str">
        <f>IF(Reisekosten!H479="","",TEXT(Reisekosten!H479,"MM")&amp;"-"&amp;TEXT(Reisekosten!H479,"tt"))</f>
        <v/>
      </c>
      <c r="D485" s="33" t="str">
        <f>IF(Reisekosten!K451="","",Reisekosten!K451)</f>
        <v/>
      </c>
      <c r="E485" s="31" t="str">
        <f t="shared" si="15"/>
        <v/>
      </c>
      <c r="F485" s="23" t="str">
        <f>IF(D485="","",IF(Reisekosten!$K451&lt;&gt;Reisekosten!$H451,"Km-Geld: "&amp;Reisekosten!#REF!&amp;" "&amp;TEXT(Reisekosten!$H451,"t. MMM ")&amp;"bis "&amp;TEXT(Reisekosten!$K451,"t. MMM "),"Km-Geld: "&amp;Reisekosten!#REF!&amp;" am "&amp;TEXT(Reisekosten!$H451,"t. MMM ")))</f>
        <v/>
      </c>
    </row>
    <row r="486" spans="1:6">
      <c r="A486" s="103" t="str">
        <f>IFERROR(IF(C486="","",-Reisekosten!V480),"")</f>
        <v/>
      </c>
      <c r="B486" s="31" t="str">
        <f t="shared" si="14"/>
        <v/>
      </c>
      <c r="C486" s="32" t="str">
        <f>IF(Reisekosten!H480="","",TEXT(Reisekosten!H480,"MM")&amp;"-"&amp;TEXT(Reisekosten!H480,"tt"))</f>
        <v/>
      </c>
      <c r="D486" s="33" t="str">
        <f>IF(Reisekosten!K452="","",Reisekosten!K452)</f>
        <v/>
      </c>
      <c r="E486" s="31" t="str">
        <f t="shared" si="15"/>
        <v/>
      </c>
      <c r="F486" s="23" t="str">
        <f>IF(D486="","",IF(Reisekosten!$K452&lt;&gt;Reisekosten!$H452,"Km-Geld: "&amp;Reisekosten!#REF!&amp;" "&amp;TEXT(Reisekosten!$H452,"t. MMM ")&amp;"bis "&amp;TEXT(Reisekosten!$K452,"t. MMM "),"Km-Geld: "&amp;Reisekosten!#REF!&amp;" am "&amp;TEXT(Reisekosten!$H452,"t. MMM ")))</f>
        <v/>
      </c>
    </row>
    <row r="487" spans="1:6">
      <c r="A487" s="103" t="str">
        <f>IFERROR(IF(C487="","",-Reisekosten!V481),"")</f>
        <v/>
      </c>
      <c r="B487" s="31" t="str">
        <f t="shared" si="14"/>
        <v/>
      </c>
      <c r="C487" s="32" t="str">
        <f>IF(Reisekosten!H481="","",TEXT(Reisekosten!H481,"MM")&amp;"-"&amp;TEXT(Reisekosten!H481,"tt"))</f>
        <v/>
      </c>
      <c r="D487" s="33" t="str">
        <f>IF(Reisekosten!K453="","",Reisekosten!K453)</f>
        <v/>
      </c>
      <c r="E487" s="31" t="str">
        <f t="shared" si="15"/>
        <v/>
      </c>
      <c r="F487" s="23" t="str">
        <f>IF(D487="","",IF(Reisekosten!$K453&lt;&gt;Reisekosten!$H453,"Km-Geld: "&amp;Reisekosten!#REF!&amp;" "&amp;TEXT(Reisekosten!$H453,"t. MMM ")&amp;"bis "&amp;TEXT(Reisekosten!$K453,"t. MMM "),"Km-Geld: "&amp;Reisekosten!#REF!&amp;" am "&amp;TEXT(Reisekosten!$H453,"t. MMM ")))</f>
        <v/>
      </c>
    </row>
    <row r="488" spans="1:6">
      <c r="A488" s="103" t="str">
        <f>IFERROR(IF(C488="","",-Reisekosten!V482),"")</f>
        <v/>
      </c>
      <c r="B488" s="31" t="str">
        <f t="shared" si="14"/>
        <v/>
      </c>
      <c r="C488" s="32" t="str">
        <f>IF(Reisekosten!H482="","",TEXT(Reisekosten!H482,"MM")&amp;"-"&amp;TEXT(Reisekosten!H482,"tt"))</f>
        <v/>
      </c>
      <c r="D488" s="33" t="str">
        <f>IF(Reisekosten!K454="","",Reisekosten!K454)</f>
        <v/>
      </c>
      <c r="E488" s="31" t="str">
        <f t="shared" si="15"/>
        <v/>
      </c>
      <c r="F488" s="23" t="str">
        <f>IF(D488="","",IF(Reisekosten!$K454&lt;&gt;Reisekosten!$H454,"Km-Geld: "&amp;Reisekosten!#REF!&amp;" "&amp;TEXT(Reisekosten!$H454,"t. MMM ")&amp;"bis "&amp;TEXT(Reisekosten!$K454,"t. MMM "),"Km-Geld: "&amp;Reisekosten!#REF!&amp;" am "&amp;TEXT(Reisekosten!$H454,"t. MMM ")))</f>
        <v/>
      </c>
    </row>
    <row r="489" spans="1:6">
      <c r="A489" s="103" t="str">
        <f>IFERROR(IF(C489="","",-Reisekosten!V483),"")</f>
        <v/>
      </c>
      <c r="B489" s="31" t="str">
        <f t="shared" si="14"/>
        <v/>
      </c>
      <c r="C489" s="32" t="str">
        <f>IF(Reisekosten!H483="","",TEXT(Reisekosten!H483,"MM")&amp;"-"&amp;TEXT(Reisekosten!H483,"tt"))</f>
        <v/>
      </c>
      <c r="D489" s="33" t="str">
        <f>IF(Reisekosten!K455="","",Reisekosten!K455)</f>
        <v/>
      </c>
      <c r="E489" s="31" t="str">
        <f t="shared" si="15"/>
        <v/>
      </c>
      <c r="F489" s="23" t="str">
        <f>IF(D489="","",IF(Reisekosten!$K455&lt;&gt;Reisekosten!$H455,"Km-Geld: "&amp;Reisekosten!#REF!&amp;" "&amp;TEXT(Reisekosten!$H455,"t. MMM ")&amp;"bis "&amp;TEXT(Reisekosten!$K455,"t. MMM "),"Km-Geld: "&amp;Reisekosten!#REF!&amp;" am "&amp;TEXT(Reisekosten!$H455,"t. MMM ")))</f>
        <v/>
      </c>
    </row>
    <row r="490" spans="1:6">
      <c r="A490" s="103" t="str">
        <f>IFERROR(IF(C490="","",-Reisekosten!V484),"")</f>
        <v/>
      </c>
      <c r="B490" s="31" t="str">
        <f t="shared" si="14"/>
        <v/>
      </c>
      <c r="C490" s="32" t="str">
        <f>IF(Reisekosten!H484="","",TEXT(Reisekosten!H484,"MM")&amp;"-"&amp;TEXT(Reisekosten!H484,"tt"))</f>
        <v/>
      </c>
      <c r="D490" s="33" t="str">
        <f>IF(Reisekosten!K456="","",Reisekosten!K456)</f>
        <v/>
      </c>
      <c r="E490" s="31" t="str">
        <f t="shared" si="15"/>
        <v/>
      </c>
      <c r="F490" s="23" t="str">
        <f>IF(D490="","",IF(Reisekosten!$K456&lt;&gt;Reisekosten!$H456,"Km-Geld: "&amp;Reisekosten!#REF!&amp;" "&amp;TEXT(Reisekosten!$H456,"t. MMM ")&amp;"bis "&amp;TEXT(Reisekosten!$K456,"t. MMM "),"Km-Geld: "&amp;Reisekosten!#REF!&amp;" am "&amp;TEXT(Reisekosten!$H456,"t. MMM ")))</f>
        <v/>
      </c>
    </row>
    <row r="491" spans="1:6">
      <c r="A491" s="103" t="str">
        <f>IFERROR(IF(C491="","",-Reisekosten!V485),"")</f>
        <v/>
      </c>
      <c r="B491" s="31" t="str">
        <f t="shared" si="14"/>
        <v/>
      </c>
      <c r="C491" s="32" t="str">
        <f>IF(Reisekosten!H485="","",TEXT(Reisekosten!H485,"MM")&amp;"-"&amp;TEXT(Reisekosten!H485,"tt"))</f>
        <v/>
      </c>
      <c r="D491" s="33" t="str">
        <f>IF(Reisekosten!K457="","",Reisekosten!K457)</f>
        <v/>
      </c>
      <c r="E491" s="31" t="str">
        <f t="shared" si="15"/>
        <v/>
      </c>
      <c r="F491" s="23" t="str">
        <f>IF(D491="","",IF(Reisekosten!$K457&lt;&gt;Reisekosten!$H457,"Km-Geld: "&amp;Reisekosten!#REF!&amp;" "&amp;TEXT(Reisekosten!$H457,"t. MMM ")&amp;"bis "&amp;TEXT(Reisekosten!$K457,"t. MMM "),"Km-Geld: "&amp;Reisekosten!#REF!&amp;" am "&amp;TEXT(Reisekosten!$H457,"t. MMM ")))</f>
        <v/>
      </c>
    </row>
    <row r="492" spans="1:6">
      <c r="A492" s="103" t="str">
        <f>IFERROR(IF(C492="","",-Reisekosten!V486),"")</f>
        <v/>
      </c>
      <c r="B492" s="31" t="str">
        <f t="shared" si="14"/>
        <v/>
      </c>
      <c r="C492" s="32" t="str">
        <f>IF(Reisekosten!H486="","",TEXT(Reisekosten!H486,"MM")&amp;"-"&amp;TEXT(Reisekosten!H486,"tt"))</f>
        <v/>
      </c>
      <c r="D492" s="33" t="str">
        <f>IF(Reisekosten!K458="","",Reisekosten!K458)</f>
        <v/>
      </c>
      <c r="E492" s="31" t="str">
        <f t="shared" si="15"/>
        <v/>
      </c>
      <c r="F492" s="23" t="str">
        <f>IF(D492="","",IF(Reisekosten!$K458&lt;&gt;Reisekosten!$H458,"Km-Geld: "&amp;Reisekosten!#REF!&amp;" "&amp;TEXT(Reisekosten!$H458,"t. MMM ")&amp;"bis "&amp;TEXT(Reisekosten!$K458,"t. MMM "),"Km-Geld: "&amp;Reisekosten!#REF!&amp;" am "&amp;TEXT(Reisekosten!$H458,"t. MMM ")))</f>
        <v/>
      </c>
    </row>
    <row r="493" spans="1:6">
      <c r="A493" s="103" t="str">
        <f>IFERROR(IF(C493="","",-Reisekosten!V487),"")</f>
        <v/>
      </c>
      <c r="B493" s="31" t="str">
        <f t="shared" si="14"/>
        <v/>
      </c>
      <c r="C493" s="32" t="str">
        <f>IF(Reisekosten!H487="","",TEXT(Reisekosten!H487,"MM")&amp;"-"&amp;TEXT(Reisekosten!H487,"tt"))</f>
        <v/>
      </c>
      <c r="D493" s="33" t="str">
        <f>IF(Reisekosten!K459="","",Reisekosten!K459)</f>
        <v/>
      </c>
      <c r="E493" s="31" t="str">
        <f t="shared" si="15"/>
        <v/>
      </c>
      <c r="F493" s="23" t="str">
        <f>IF(D493="","",IF(Reisekosten!$K459&lt;&gt;Reisekosten!$H459,"Km-Geld: "&amp;Reisekosten!#REF!&amp;" "&amp;TEXT(Reisekosten!$H459,"t. MMM ")&amp;"bis "&amp;TEXT(Reisekosten!$K459,"t. MMM "),"Km-Geld: "&amp;Reisekosten!#REF!&amp;" am "&amp;TEXT(Reisekosten!$H459,"t. MMM ")))</f>
        <v/>
      </c>
    </row>
    <row r="494" spans="1:6">
      <c r="A494" s="103" t="str">
        <f>IFERROR(IF(C494="","",-Reisekosten!V488),"")</f>
        <v/>
      </c>
      <c r="B494" s="31" t="str">
        <f t="shared" si="14"/>
        <v/>
      </c>
      <c r="C494" s="32" t="str">
        <f>IF(Reisekosten!H488="","",TEXT(Reisekosten!H488,"MM")&amp;"-"&amp;TEXT(Reisekosten!H488,"tt"))</f>
        <v/>
      </c>
      <c r="D494" s="33" t="str">
        <f>IF(Reisekosten!K460="","",Reisekosten!K460)</f>
        <v/>
      </c>
      <c r="E494" s="31" t="str">
        <f t="shared" si="15"/>
        <v/>
      </c>
      <c r="F494" s="23" t="str">
        <f>IF(D494="","",IF(Reisekosten!$K460&lt;&gt;Reisekosten!$H460,"Km-Geld: "&amp;Reisekosten!#REF!&amp;" "&amp;TEXT(Reisekosten!$H460,"t. MMM ")&amp;"bis "&amp;TEXT(Reisekosten!$K460,"t. MMM "),"Km-Geld: "&amp;Reisekosten!#REF!&amp;" am "&amp;TEXT(Reisekosten!$H460,"t. MMM ")))</f>
        <v/>
      </c>
    </row>
    <row r="495" spans="1:6">
      <c r="A495" s="103" t="str">
        <f>IFERROR(IF(C495="","",-Reisekosten!V489),"")</f>
        <v/>
      </c>
      <c r="B495" s="31" t="str">
        <f t="shared" si="14"/>
        <v/>
      </c>
      <c r="C495" s="32" t="str">
        <f>IF(Reisekosten!H489="","",TEXT(Reisekosten!H489,"MM")&amp;"-"&amp;TEXT(Reisekosten!H489,"tt"))</f>
        <v/>
      </c>
      <c r="D495" s="33" t="str">
        <f>IF(Reisekosten!K461="","",Reisekosten!K461)</f>
        <v/>
      </c>
      <c r="E495" s="31" t="str">
        <f t="shared" si="15"/>
        <v/>
      </c>
      <c r="F495" s="23" t="str">
        <f>IF(D495="","",IF(Reisekosten!$K461&lt;&gt;Reisekosten!$H461,"Km-Geld: "&amp;Reisekosten!#REF!&amp;" "&amp;TEXT(Reisekosten!$H461,"t. MMM ")&amp;"bis "&amp;TEXT(Reisekosten!$K461,"t. MMM "),"Km-Geld: "&amp;Reisekosten!#REF!&amp;" am "&amp;TEXT(Reisekosten!$H461,"t. MMM ")))</f>
        <v/>
      </c>
    </row>
    <row r="496" spans="1:6">
      <c r="A496" s="103" t="str">
        <f>IFERROR(IF(C496="","",-Reisekosten!V490),"")</f>
        <v/>
      </c>
      <c r="B496" s="31" t="str">
        <f t="shared" si="14"/>
        <v/>
      </c>
      <c r="C496" s="32" t="str">
        <f>IF(Reisekosten!H490="","",TEXT(Reisekosten!H490,"MM")&amp;"-"&amp;TEXT(Reisekosten!H490,"tt"))</f>
        <v/>
      </c>
      <c r="D496" s="33" t="str">
        <f>IF(Reisekosten!K462="","",Reisekosten!K462)</f>
        <v/>
      </c>
      <c r="E496" s="31" t="str">
        <f t="shared" si="15"/>
        <v/>
      </c>
      <c r="F496" s="23" t="str">
        <f>IF(D496="","",IF(Reisekosten!$K462&lt;&gt;Reisekosten!$H462,"Km-Geld: "&amp;Reisekosten!#REF!&amp;" "&amp;TEXT(Reisekosten!$H462,"t. MMM ")&amp;"bis "&amp;TEXT(Reisekosten!$K462,"t. MMM "),"Km-Geld: "&amp;Reisekosten!#REF!&amp;" am "&amp;TEXT(Reisekosten!$H462,"t. MMM ")))</f>
        <v/>
      </c>
    </row>
    <row r="497" spans="1:6">
      <c r="A497" s="103" t="str">
        <f>IFERROR(IF(C497="","",-Reisekosten!V491),"")</f>
        <v/>
      </c>
      <c r="B497" s="31" t="str">
        <f t="shared" si="14"/>
        <v/>
      </c>
      <c r="C497" s="32" t="str">
        <f>IF(Reisekosten!H491="","",TEXT(Reisekosten!H491,"MM")&amp;"-"&amp;TEXT(Reisekosten!H491,"tt"))</f>
        <v/>
      </c>
      <c r="D497" s="33" t="str">
        <f>IF(Reisekosten!K463="","",Reisekosten!K463)</f>
        <v/>
      </c>
      <c r="E497" s="31" t="str">
        <f t="shared" si="15"/>
        <v/>
      </c>
      <c r="F497" s="23" t="str">
        <f>IF(D497="","",IF(Reisekosten!$K463&lt;&gt;Reisekosten!$H463,"Km-Geld: "&amp;Reisekosten!#REF!&amp;" "&amp;TEXT(Reisekosten!$H463,"t. MMM ")&amp;"bis "&amp;TEXT(Reisekosten!$K463,"t. MMM "),"Km-Geld: "&amp;Reisekosten!#REF!&amp;" am "&amp;TEXT(Reisekosten!$H463,"t. MMM ")))</f>
        <v/>
      </c>
    </row>
    <row r="498" spans="1:6">
      <c r="A498" s="103" t="str">
        <f>IFERROR(IF(C498="","",-Reisekosten!V492),"")</f>
        <v/>
      </c>
      <c r="B498" s="31" t="str">
        <f t="shared" si="14"/>
        <v/>
      </c>
      <c r="C498" s="32" t="str">
        <f>IF(Reisekosten!H492="","",TEXT(Reisekosten!H492,"MM")&amp;"-"&amp;TEXT(Reisekosten!H492,"tt"))</f>
        <v/>
      </c>
      <c r="D498" s="33" t="str">
        <f>IF(Reisekosten!K464="","",Reisekosten!K464)</f>
        <v/>
      </c>
      <c r="E498" s="31" t="str">
        <f t="shared" si="15"/>
        <v/>
      </c>
      <c r="F498" s="23" t="str">
        <f>IF(D498="","",IF(Reisekosten!$K464&lt;&gt;Reisekosten!$H464,"Km-Geld: "&amp;Reisekosten!#REF!&amp;" "&amp;TEXT(Reisekosten!$H464,"t. MMM ")&amp;"bis "&amp;TEXT(Reisekosten!$K464,"t. MMM "),"Km-Geld: "&amp;Reisekosten!#REF!&amp;" am "&amp;TEXT(Reisekosten!$H464,"t. MMM ")))</f>
        <v/>
      </c>
    </row>
    <row r="499" spans="1:6">
      <c r="A499" s="103" t="str">
        <f>IFERROR(IF(C499="","",-Reisekosten!V493),"")</f>
        <v/>
      </c>
      <c r="B499" s="31" t="str">
        <f t="shared" si="14"/>
        <v/>
      </c>
      <c r="C499" s="32" t="str">
        <f>IF(Reisekosten!H493="","",TEXT(Reisekosten!H493,"MM")&amp;"-"&amp;TEXT(Reisekosten!H493,"tt"))</f>
        <v/>
      </c>
      <c r="D499" s="33" t="str">
        <f>IF(Reisekosten!K465="","",Reisekosten!K465)</f>
        <v/>
      </c>
      <c r="E499" s="31" t="str">
        <f t="shared" si="15"/>
        <v/>
      </c>
      <c r="F499" s="23" t="str">
        <f>IF(D499="","",IF(Reisekosten!$K465&lt;&gt;Reisekosten!$H465,"Km-Geld: "&amp;Reisekosten!#REF!&amp;" "&amp;TEXT(Reisekosten!$H465,"t. MMM ")&amp;"bis "&amp;TEXT(Reisekosten!$K465,"t. MMM "),"Km-Geld: "&amp;Reisekosten!#REF!&amp;" am "&amp;TEXT(Reisekosten!$H465,"t. MMM ")))</f>
        <v/>
      </c>
    </row>
    <row r="500" spans="1:6">
      <c r="A500" s="103" t="str">
        <f>IFERROR(IF(C500="","",-Reisekosten!V494),"")</f>
        <v/>
      </c>
      <c r="B500" s="31" t="str">
        <f t="shared" si="14"/>
        <v/>
      </c>
      <c r="C500" s="32" t="str">
        <f>IF(Reisekosten!H494="","",TEXT(Reisekosten!H494,"MM")&amp;"-"&amp;TEXT(Reisekosten!H494,"tt"))</f>
        <v/>
      </c>
      <c r="D500" s="33" t="str">
        <f>IF(Reisekosten!K466="","",Reisekosten!K466)</f>
        <v/>
      </c>
      <c r="E500" s="31" t="str">
        <f t="shared" si="15"/>
        <v/>
      </c>
      <c r="F500" s="23" t="str">
        <f>IF(D500="","",IF(Reisekosten!$K466&lt;&gt;Reisekosten!$H466,"Km-Geld: "&amp;Reisekosten!#REF!&amp;" "&amp;TEXT(Reisekosten!$H466,"t. MMM ")&amp;"bis "&amp;TEXT(Reisekosten!$K466,"t. MMM "),"Km-Geld: "&amp;Reisekosten!#REF!&amp;" am "&amp;TEXT(Reisekosten!$H466,"t. MMM ")))</f>
        <v/>
      </c>
    </row>
    <row r="501" spans="1:6">
      <c r="A501" s="103" t="str">
        <f>IFERROR(IF(C501="","",-Reisekosten!V495),"")</f>
        <v/>
      </c>
      <c r="B501" s="31" t="str">
        <f t="shared" si="14"/>
        <v/>
      </c>
      <c r="C501" s="32" t="str">
        <f>IF(Reisekosten!H495="","",TEXT(Reisekosten!H495,"MM")&amp;"-"&amp;TEXT(Reisekosten!H495,"tt"))</f>
        <v/>
      </c>
      <c r="D501" s="33" t="str">
        <f>IF(Reisekosten!K467="","",Reisekosten!K467)</f>
        <v/>
      </c>
      <c r="E501" s="31" t="str">
        <f t="shared" si="15"/>
        <v/>
      </c>
      <c r="F501" s="23" t="str">
        <f>IF(D501="","",IF(Reisekosten!$K467&lt;&gt;Reisekosten!$H467,"Km-Geld: "&amp;Reisekosten!#REF!&amp;" "&amp;TEXT(Reisekosten!$H467,"t. MMM ")&amp;"bis "&amp;TEXT(Reisekosten!$K467,"t. MMM "),"Km-Geld: "&amp;Reisekosten!#REF!&amp;" am "&amp;TEXT(Reisekosten!$H467,"t. MMM ")))</f>
        <v/>
      </c>
    </row>
    <row r="502" spans="1:6">
      <c r="A502" s="103" t="str">
        <f>IFERROR(IF(C502="","",-Reisekosten!V496),"")</f>
        <v/>
      </c>
      <c r="B502" s="31" t="str">
        <f t="shared" si="14"/>
        <v/>
      </c>
      <c r="C502" s="32" t="str">
        <f>IF(Reisekosten!H496="","",TEXT(Reisekosten!H496,"MM")&amp;"-"&amp;TEXT(Reisekosten!H496,"tt"))</f>
        <v/>
      </c>
      <c r="D502" s="33" t="str">
        <f>IF(Reisekosten!K468="","",Reisekosten!K468)</f>
        <v/>
      </c>
      <c r="E502" s="31" t="str">
        <f t="shared" si="15"/>
        <v/>
      </c>
      <c r="F502" s="23" t="str">
        <f>IF(D502="","",IF(Reisekosten!$K468&lt;&gt;Reisekosten!$H468,"Km-Geld: "&amp;Reisekosten!#REF!&amp;" "&amp;TEXT(Reisekosten!$H468,"t. MMM ")&amp;"bis "&amp;TEXT(Reisekosten!$K468,"t. MMM "),"Km-Geld: "&amp;Reisekosten!#REF!&amp;" am "&amp;TEXT(Reisekosten!$H468,"t. MMM ")))</f>
        <v/>
      </c>
    </row>
    <row r="503" spans="1:6">
      <c r="A503" s="103" t="str">
        <f>IFERROR(IF(C503="","",-Reisekosten!V497),"")</f>
        <v/>
      </c>
      <c r="B503" s="31" t="str">
        <f t="shared" si="14"/>
        <v/>
      </c>
      <c r="C503" s="32" t="str">
        <f>IF(Reisekosten!H497="","",TEXT(Reisekosten!H497,"MM")&amp;"-"&amp;TEXT(Reisekosten!H497,"tt"))</f>
        <v/>
      </c>
      <c r="D503" s="33" t="str">
        <f>IF(Reisekosten!K469="","",Reisekosten!K469)</f>
        <v/>
      </c>
      <c r="E503" s="31" t="str">
        <f t="shared" si="15"/>
        <v/>
      </c>
      <c r="F503" s="23" t="str">
        <f>IF(D503="","",IF(Reisekosten!$K469&lt;&gt;Reisekosten!$H469,"Km-Geld: "&amp;Reisekosten!#REF!&amp;" "&amp;TEXT(Reisekosten!$H469,"t. MMM ")&amp;"bis "&amp;TEXT(Reisekosten!$K469,"t. MMM "),"Km-Geld: "&amp;Reisekosten!#REF!&amp;" am "&amp;TEXT(Reisekosten!$H469,"t. MMM ")))</f>
        <v/>
      </c>
    </row>
    <row r="504" spans="1:6">
      <c r="A504" s="103" t="str">
        <f>IFERROR(IF(C504="","",-Reisekosten!V498),"")</f>
        <v/>
      </c>
      <c r="B504" s="31" t="str">
        <f t="shared" si="14"/>
        <v/>
      </c>
      <c r="C504" s="32" t="str">
        <f>IF(Reisekosten!H498="","",TEXT(Reisekosten!H498,"MM")&amp;"-"&amp;TEXT(Reisekosten!H498,"tt"))</f>
        <v/>
      </c>
      <c r="D504" s="33" t="str">
        <f>IF(Reisekosten!K470="","",Reisekosten!K470)</f>
        <v/>
      </c>
      <c r="E504" s="31" t="str">
        <f t="shared" si="15"/>
        <v/>
      </c>
      <c r="F504" s="23" t="str">
        <f>IF(D504="","",IF(Reisekosten!$K470&lt;&gt;Reisekosten!$H470,"Km-Geld: "&amp;Reisekosten!#REF!&amp;" "&amp;TEXT(Reisekosten!$H470,"t. MMM ")&amp;"bis "&amp;TEXT(Reisekosten!$K470,"t. MMM "),"Km-Geld: "&amp;Reisekosten!#REF!&amp;" am "&amp;TEXT(Reisekosten!$H470,"t. MMM ")))</f>
        <v/>
      </c>
    </row>
    <row r="505" spans="1:6">
      <c r="A505" s="103" t="str">
        <f>IFERROR(IF(C505="","",-Reisekosten!V499),"")</f>
        <v/>
      </c>
      <c r="B505" s="31" t="str">
        <f t="shared" si="14"/>
        <v/>
      </c>
      <c r="C505" s="32" t="str">
        <f>IF(Reisekosten!H499="","",TEXT(Reisekosten!H499,"MM")&amp;"-"&amp;TEXT(Reisekosten!H499,"tt"))</f>
        <v/>
      </c>
      <c r="D505" s="33" t="str">
        <f>IF(Reisekosten!K471="","",Reisekosten!K471)</f>
        <v/>
      </c>
      <c r="E505" s="31" t="str">
        <f t="shared" si="15"/>
        <v/>
      </c>
      <c r="F505" s="23" t="str">
        <f>IF(D505="","",IF(Reisekosten!$K471&lt;&gt;Reisekosten!$H471,"Km-Geld: "&amp;Reisekosten!#REF!&amp;" "&amp;TEXT(Reisekosten!$H471,"t. MMM ")&amp;"bis "&amp;TEXT(Reisekosten!$K471,"t. MMM "),"Km-Geld: "&amp;Reisekosten!#REF!&amp;" am "&amp;TEXT(Reisekosten!$H471,"t. MMM ")))</f>
        <v/>
      </c>
    </row>
    <row r="506" spans="1:6">
      <c r="A506" s="103" t="str">
        <f>IFERROR(IF(C506="","",-Reisekosten!V500),"")</f>
        <v/>
      </c>
      <c r="B506" s="31" t="str">
        <f t="shared" si="14"/>
        <v/>
      </c>
      <c r="C506" s="32" t="str">
        <f>IF(Reisekosten!H500="","",TEXT(Reisekosten!H500,"MM")&amp;"-"&amp;TEXT(Reisekosten!H500,"tt"))</f>
        <v/>
      </c>
      <c r="D506" s="33" t="str">
        <f>IF(Reisekosten!K472="","",Reisekosten!K472)</f>
        <v/>
      </c>
      <c r="E506" s="31" t="str">
        <f t="shared" si="15"/>
        <v/>
      </c>
      <c r="F506" s="23" t="str">
        <f>IF(D506="","",IF(Reisekosten!$K472&lt;&gt;Reisekosten!$H472,"Km-Geld: "&amp;Reisekosten!#REF!&amp;" "&amp;TEXT(Reisekosten!$H472,"t. MMM ")&amp;"bis "&amp;TEXT(Reisekosten!$K472,"t. MMM "),"Km-Geld: "&amp;Reisekosten!#REF!&amp;" am "&amp;TEXT(Reisekosten!$H472,"t. MMM ")))</f>
        <v/>
      </c>
    </row>
    <row r="507" spans="1:6">
      <c r="A507" s="103" t="str">
        <f>IFERROR(IF(C507="","",-Reisekosten!V501),"")</f>
        <v/>
      </c>
      <c r="B507" s="31" t="str">
        <f t="shared" si="14"/>
        <v/>
      </c>
      <c r="C507" s="32" t="str">
        <f>IF(Reisekosten!H501="","",TEXT(Reisekosten!H501,"MM")&amp;"-"&amp;TEXT(Reisekosten!H501,"tt"))</f>
        <v/>
      </c>
      <c r="D507" s="33" t="str">
        <f>IF(Reisekosten!K473="","",Reisekosten!K473)</f>
        <v/>
      </c>
      <c r="E507" s="31" t="str">
        <f t="shared" si="15"/>
        <v/>
      </c>
      <c r="F507" s="23" t="str">
        <f>IF(D507="","",IF(Reisekosten!$K473&lt;&gt;Reisekosten!$H473,"Km-Geld: "&amp;Reisekosten!#REF!&amp;" "&amp;TEXT(Reisekosten!$H473,"t. MMM ")&amp;"bis "&amp;TEXT(Reisekosten!$K473,"t. MMM "),"Km-Geld: "&amp;Reisekosten!#REF!&amp;" am "&amp;TEXT(Reisekosten!$H473,"t. MMM ")))</f>
        <v/>
      </c>
    </row>
    <row r="508" spans="1:6">
      <c r="A508" s="103" t="str">
        <f>IFERROR(IF(C508="","",-Reisekosten!V502),"")</f>
        <v/>
      </c>
      <c r="B508" s="31" t="str">
        <f t="shared" si="14"/>
        <v/>
      </c>
      <c r="C508" s="32" t="str">
        <f>IF(Reisekosten!H502="","",TEXT(Reisekosten!H502,"MM")&amp;"-"&amp;TEXT(Reisekosten!H502,"tt"))</f>
        <v/>
      </c>
      <c r="D508" s="33" t="str">
        <f>IF(Reisekosten!K474="","",Reisekosten!K474)</f>
        <v/>
      </c>
      <c r="E508" s="31" t="str">
        <f t="shared" si="15"/>
        <v/>
      </c>
      <c r="F508" s="23" t="str">
        <f>IF(D508="","",IF(Reisekosten!$K474&lt;&gt;Reisekosten!$H474,"Km-Geld: "&amp;Reisekosten!#REF!&amp;" "&amp;TEXT(Reisekosten!$H474,"t. MMM ")&amp;"bis "&amp;TEXT(Reisekosten!$K474,"t. MMM "),"Km-Geld: "&amp;Reisekosten!#REF!&amp;" am "&amp;TEXT(Reisekosten!$H474,"t. MMM ")))</f>
        <v/>
      </c>
    </row>
    <row r="509" spans="1:6">
      <c r="A509" s="103" t="str">
        <f>IFERROR(IF(C509="","",-Reisekosten!V503),"")</f>
        <v/>
      </c>
      <c r="B509" s="31" t="str">
        <f t="shared" si="14"/>
        <v/>
      </c>
      <c r="C509" s="32" t="str">
        <f>IF(Reisekosten!H503="","",TEXT(Reisekosten!H503,"MM")&amp;"-"&amp;TEXT(Reisekosten!H503,"tt"))</f>
        <v/>
      </c>
      <c r="D509" s="33" t="str">
        <f>IF(Reisekosten!K475="","",Reisekosten!K475)</f>
        <v/>
      </c>
      <c r="E509" s="31" t="str">
        <f t="shared" si="15"/>
        <v/>
      </c>
      <c r="F509" s="23" t="str">
        <f>IF(D509="","",IF(Reisekosten!$K475&lt;&gt;Reisekosten!$H475,"Km-Geld: "&amp;Reisekosten!#REF!&amp;" "&amp;TEXT(Reisekosten!$H475,"t. MMM ")&amp;"bis "&amp;TEXT(Reisekosten!$K475,"t. MMM "),"Km-Geld: "&amp;Reisekosten!#REF!&amp;" am "&amp;TEXT(Reisekosten!$H475,"t. MMM ")))</f>
        <v/>
      </c>
    </row>
    <row r="510" spans="1:6">
      <c r="A510" s="103" t="str">
        <f>IFERROR(IF(C510="","",-Reisekosten!V504),"")</f>
        <v/>
      </c>
      <c r="B510" s="31" t="str">
        <f t="shared" si="14"/>
        <v/>
      </c>
      <c r="C510" s="32" t="str">
        <f>IF(Reisekosten!H504="","",TEXT(Reisekosten!H504,"MM")&amp;"-"&amp;TEXT(Reisekosten!H504,"tt"))</f>
        <v/>
      </c>
      <c r="D510" s="33" t="str">
        <f>IF(Reisekosten!K476="","",Reisekosten!K476)</f>
        <v/>
      </c>
      <c r="E510" s="31" t="str">
        <f t="shared" si="15"/>
        <v/>
      </c>
      <c r="F510" s="23" t="str">
        <f>IF(D510="","",IF(Reisekosten!$K476&lt;&gt;Reisekosten!$H476,"Km-Geld: "&amp;Reisekosten!#REF!&amp;" "&amp;TEXT(Reisekosten!$H476,"t. MMM ")&amp;"bis "&amp;TEXT(Reisekosten!$K476,"t. MMM "),"Km-Geld: "&amp;Reisekosten!#REF!&amp;" am "&amp;TEXT(Reisekosten!$H476,"t. MMM ")))</f>
        <v/>
      </c>
    </row>
    <row r="511" spans="1:6">
      <c r="A511" s="103" t="str">
        <f>IFERROR(IF(C511="","",-Reisekosten!V505),"")</f>
        <v/>
      </c>
      <c r="B511" s="31" t="str">
        <f t="shared" si="14"/>
        <v/>
      </c>
      <c r="C511" s="32" t="str">
        <f>IF(Reisekosten!H505="","",TEXT(Reisekosten!H505,"MM")&amp;"-"&amp;TEXT(Reisekosten!H505,"tt"))</f>
        <v/>
      </c>
      <c r="D511" s="33" t="str">
        <f>IF(Reisekosten!K477="","",Reisekosten!K477)</f>
        <v/>
      </c>
      <c r="E511" s="31" t="str">
        <f t="shared" si="15"/>
        <v/>
      </c>
      <c r="F511" s="23" t="str">
        <f>IF(D511="","",IF(Reisekosten!$K477&lt;&gt;Reisekosten!$H477,"Km-Geld: "&amp;Reisekosten!#REF!&amp;" "&amp;TEXT(Reisekosten!$H477,"t. MMM ")&amp;"bis "&amp;TEXT(Reisekosten!$K477,"t. MMM "),"Km-Geld: "&amp;Reisekosten!#REF!&amp;" am "&amp;TEXT(Reisekosten!$H477,"t. MMM ")))</f>
        <v/>
      </c>
    </row>
    <row r="512" spans="1:6">
      <c r="A512" s="103" t="str">
        <f>IFERROR(IF(C512="","",-Reisekosten!V506),"")</f>
        <v/>
      </c>
      <c r="B512" s="31" t="str">
        <f t="shared" si="14"/>
        <v/>
      </c>
      <c r="C512" s="32" t="str">
        <f>IF(Reisekosten!H506="","",TEXT(Reisekosten!H506,"MM")&amp;"-"&amp;TEXT(Reisekosten!H506,"tt"))</f>
        <v/>
      </c>
      <c r="D512" s="33" t="str">
        <f>IF(Reisekosten!K478="","",Reisekosten!K478)</f>
        <v/>
      </c>
      <c r="E512" s="31" t="str">
        <f t="shared" si="15"/>
        <v/>
      </c>
      <c r="F512" s="23" t="str">
        <f>IF(D512="","",IF(Reisekosten!$K478&lt;&gt;Reisekosten!$H478,"Km-Geld: "&amp;Reisekosten!#REF!&amp;" "&amp;TEXT(Reisekosten!$H478,"t. MMM ")&amp;"bis "&amp;TEXT(Reisekosten!$K478,"t. MMM "),"Km-Geld: "&amp;Reisekosten!#REF!&amp;" am "&amp;TEXT(Reisekosten!$H478,"t. MMM ")))</f>
        <v/>
      </c>
    </row>
    <row r="513" spans="1:6">
      <c r="A513" s="103" t="str">
        <f>IFERROR(IF(C513="","",-Reisekosten!V507),"")</f>
        <v/>
      </c>
      <c r="B513" s="31" t="str">
        <f t="shared" si="14"/>
        <v/>
      </c>
      <c r="C513" s="32" t="str">
        <f>IF(Reisekosten!H507="","",TEXT(Reisekosten!H507,"MM")&amp;"-"&amp;TEXT(Reisekosten!H507,"tt"))</f>
        <v/>
      </c>
      <c r="D513" s="33" t="str">
        <f>IF(Reisekosten!K479="","",Reisekosten!K479)</f>
        <v/>
      </c>
      <c r="E513" s="31" t="str">
        <f t="shared" si="15"/>
        <v/>
      </c>
      <c r="F513" s="23" t="str">
        <f>IF(D513="","",IF(Reisekosten!$K479&lt;&gt;Reisekosten!$H479,"Km-Geld: "&amp;Reisekosten!#REF!&amp;" "&amp;TEXT(Reisekosten!$H479,"t. MMM ")&amp;"bis "&amp;TEXT(Reisekosten!$K479,"t. MMM "),"Km-Geld: "&amp;Reisekosten!#REF!&amp;" am "&amp;TEXT(Reisekosten!$H479,"t. MMM ")))</f>
        <v/>
      </c>
    </row>
    <row r="514" spans="1:6">
      <c r="A514" s="103" t="str">
        <f>IFERROR(IF(C514="","",-Reisekosten!V508),"")</f>
        <v/>
      </c>
      <c r="B514" s="31" t="str">
        <f t="shared" si="14"/>
        <v/>
      </c>
      <c r="C514" s="32" t="str">
        <f>IF(Reisekosten!H508="","",TEXT(Reisekosten!H508,"MM")&amp;"-"&amp;TEXT(Reisekosten!H508,"tt"))</f>
        <v/>
      </c>
      <c r="D514" s="33" t="str">
        <f>IF(Reisekosten!K480="","",Reisekosten!K480)</f>
        <v/>
      </c>
      <c r="E514" s="31" t="str">
        <f t="shared" si="15"/>
        <v/>
      </c>
      <c r="F514" s="23" t="str">
        <f>IF(D514="","",IF(Reisekosten!$K480&lt;&gt;Reisekosten!$H480,"Km-Geld: "&amp;Reisekosten!#REF!&amp;" "&amp;TEXT(Reisekosten!$H480,"t. MMM ")&amp;"bis "&amp;TEXT(Reisekosten!$K480,"t. MMM "),"Km-Geld: "&amp;Reisekosten!#REF!&amp;" am "&amp;TEXT(Reisekosten!$H480,"t. MMM ")))</f>
        <v/>
      </c>
    </row>
    <row r="515" spans="1:6">
      <c r="A515" s="103" t="str">
        <f>IFERROR(IF(C515="","",-Reisekosten!V509),"")</f>
        <v/>
      </c>
      <c r="B515" s="31" t="str">
        <f t="shared" si="14"/>
        <v/>
      </c>
      <c r="C515" s="32" t="str">
        <f>IF(Reisekosten!H509="","",TEXT(Reisekosten!H509,"MM")&amp;"-"&amp;TEXT(Reisekosten!H509,"tt"))</f>
        <v/>
      </c>
      <c r="D515" s="33" t="str">
        <f>IF(Reisekosten!K481="","",Reisekosten!K481)</f>
        <v/>
      </c>
      <c r="E515" s="31" t="str">
        <f t="shared" si="15"/>
        <v/>
      </c>
      <c r="F515" s="23" t="str">
        <f>IF(D515="","",IF(Reisekosten!$K481&lt;&gt;Reisekosten!$H481,"Km-Geld: "&amp;Reisekosten!#REF!&amp;" "&amp;TEXT(Reisekosten!$H481,"t. MMM ")&amp;"bis "&amp;TEXT(Reisekosten!$K481,"t. MMM "),"Km-Geld: "&amp;Reisekosten!#REF!&amp;" am "&amp;TEXT(Reisekosten!$H481,"t. MMM ")))</f>
        <v/>
      </c>
    </row>
    <row r="516" spans="1:6">
      <c r="A516" s="103" t="str">
        <f>IFERROR(IF(C516="","",-Reisekosten!V510),"")</f>
        <v/>
      </c>
      <c r="B516" s="31" t="str">
        <f t="shared" si="14"/>
        <v/>
      </c>
      <c r="C516" s="32" t="str">
        <f>IF(Reisekosten!H510="","",TEXT(Reisekosten!H510,"MM")&amp;"-"&amp;TEXT(Reisekosten!H510,"tt"))</f>
        <v/>
      </c>
      <c r="D516" s="33" t="str">
        <f>IF(Reisekosten!K482="","",Reisekosten!K482)</f>
        <v/>
      </c>
      <c r="E516" s="31" t="str">
        <f t="shared" si="15"/>
        <v/>
      </c>
      <c r="F516" s="23" t="str">
        <f>IF(D516="","",IF(Reisekosten!$K482&lt;&gt;Reisekosten!$H482,"Km-Geld: "&amp;Reisekosten!#REF!&amp;" "&amp;TEXT(Reisekosten!$H482,"t. MMM ")&amp;"bis "&amp;TEXT(Reisekosten!$K482,"t. MMM "),"Km-Geld: "&amp;Reisekosten!#REF!&amp;" am "&amp;TEXT(Reisekosten!$H482,"t. MMM ")))</f>
        <v/>
      </c>
    </row>
    <row r="517" spans="1:6">
      <c r="A517" s="103" t="str">
        <f>IFERROR(IF(C517="","",-Reisekosten!V511),"")</f>
        <v/>
      </c>
      <c r="B517" s="31" t="str">
        <f t="shared" si="14"/>
        <v/>
      </c>
      <c r="C517" s="32" t="str">
        <f>IF(Reisekosten!H511="","",TEXT(Reisekosten!H511,"MM")&amp;"-"&amp;TEXT(Reisekosten!H511,"tt"))</f>
        <v/>
      </c>
      <c r="D517" s="33" t="str">
        <f>IF(Reisekosten!K483="","",Reisekosten!K483)</f>
        <v/>
      </c>
      <c r="E517" s="31" t="str">
        <f t="shared" si="15"/>
        <v/>
      </c>
      <c r="F517" s="23" t="str">
        <f>IF(D517="","",IF(Reisekosten!$K483&lt;&gt;Reisekosten!$H483,"Km-Geld: "&amp;Reisekosten!#REF!&amp;" "&amp;TEXT(Reisekosten!$H483,"t. MMM ")&amp;"bis "&amp;TEXT(Reisekosten!$K483,"t. MMM "),"Km-Geld: "&amp;Reisekosten!#REF!&amp;" am "&amp;TEXT(Reisekosten!$H483,"t. MMM ")))</f>
        <v/>
      </c>
    </row>
    <row r="518" spans="1:6">
      <c r="A518" s="103" t="str">
        <f>IFERROR(IF(C518="","",-Reisekosten!V512),"")</f>
        <v/>
      </c>
      <c r="B518" s="31" t="str">
        <f t="shared" si="14"/>
        <v/>
      </c>
      <c r="C518" s="32" t="str">
        <f>IF(Reisekosten!H512="","",TEXT(Reisekosten!H512,"MM")&amp;"-"&amp;TEXT(Reisekosten!H512,"tt"))</f>
        <v/>
      </c>
      <c r="D518" s="33" t="str">
        <f>IF(Reisekosten!K484="","",Reisekosten!K484)</f>
        <v/>
      </c>
      <c r="E518" s="31" t="str">
        <f t="shared" si="15"/>
        <v/>
      </c>
      <c r="F518" s="23" t="str">
        <f>IF(D518="","",IF(Reisekosten!$K484&lt;&gt;Reisekosten!$H484,"Km-Geld: "&amp;Reisekosten!#REF!&amp;" "&amp;TEXT(Reisekosten!$H484,"t. MMM ")&amp;"bis "&amp;TEXT(Reisekosten!$K484,"t. MMM "),"Km-Geld: "&amp;Reisekosten!#REF!&amp;" am "&amp;TEXT(Reisekosten!$H484,"t. MMM ")))</f>
        <v/>
      </c>
    </row>
    <row r="519" spans="1:6">
      <c r="A519" s="103" t="str">
        <f>IFERROR(IF(C519="","",-Reisekosten!V513),"")</f>
        <v/>
      </c>
      <c r="B519" s="31" t="str">
        <f t="shared" si="14"/>
        <v/>
      </c>
      <c r="C519" s="32" t="str">
        <f>IF(Reisekosten!H513="","",TEXT(Reisekosten!H513,"MM")&amp;"-"&amp;TEXT(Reisekosten!H513,"tt"))</f>
        <v/>
      </c>
      <c r="D519" s="33" t="str">
        <f>IF(Reisekosten!K485="","",Reisekosten!K485)</f>
        <v/>
      </c>
      <c r="E519" s="31" t="str">
        <f t="shared" si="15"/>
        <v/>
      </c>
      <c r="F519" s="23" t="str">
        <f>IF(D519="","",IF(Reisekosten!$K485&lt;&gt;Reisekosten!$H485,"Km-Geld: "&amp;Reisekosten!#REF!&amp;" "&amp;TEXT(Reisekosten!$H485,"t. MMM ")&amp;"bis "&amp;TEXT(Reisekosten!$K485,"t. MMM "),"Km-Geld: "&amp;Reisekosten!#REF!&amp;" am "&amp;TEXT(Reisekosten!$H485,"t. MMM ")))</f>
        <v/>
      </c>
    </row>
    <row r="520" spans="1:6">
      <c r="A520" s="103" t="str">
        <f>IFERROR(IF(C520="","",-Reisekosten!V514),"")</f>
        <v/>
      </c>
      <c r="B520" s="31" t="str">
        <f t="shared" si="14"/>
        <v/>
      </c>
      <c r="C520" s="32" t="str">
        <f>IF(Reisekosten!H514="","",TEXT(Reisekosten!H514,"MM")&amp;"-"&amp;TEXT(Reisekosten!H514,"tt"))</f>
        <v/>
      </c>
      <c r="D520" s="33" t="str">
        <f>IF(Reisekosten!K486="","",Reisekosten!K486)</f>
        <v/>
      </c>
      <c r="E520" s="31" t="str">
        <f t="shared" si="15"/>
        <v/>
      </c>
      <c r="F520" s="23" t="str">
        <f>IF(D520="","",IF(Reisekosten!$K486&lt;&gt;Reisekosten!$H486,"Km-Geld: "&amp;Reisekosten!#REF!&amp;" "&amp;TEXT(Reisekosten!$H486,"t. MMM ")&amp;"bis "&amp;TEXT(Reisekosten!$K486,"t. MMM "),"Km-Geld: "&amp;Reisekosten!#REF!&amp;" am "&amp;TEXT(Reisekosten!$H486,"t. MMM ")))</f>
        <v/>
      </c>
    </row>
    <row r="521" spans="1:6">
      <c r="A521" s="103" t="str">
        <f>IFERROR(IF(C521="","",-Reisekosten!V515),"")</f>
        <v/>
      </c>
      <c r="B521" s="31" t="str">
        <f t="shared" si="14"/>
        <v/>
      </c>
      <c r="C521" s="32" t="str">
        <f>IF(Reisekosten!H515="","",TEXT(Reisekosten!H515,"MM")&amp;"-"&amp;TEXT(Reisekosten!H515,"tt"))</f>
        <v/>
      </c>
      <c r="D521" s="33" t="str">
        <f>IF(Reisekosten!K487="","",Reisekosten!K487)</f>
        <v/>
      </c>
      <c r="E521" s="31" t="str">
        <f t="shared" si="15"/>
        <v/>
      </c>
      <c r="F521" s="23" t="str">
        <f>IF(D521="","",IF(Reisekosten!$K487&lt;&gt;Reisekosten!$H487,"Km-Geld: "&amp;Reisekosten!#REF!&amp;" "&amp;TEXT(Reisekosten!$H487,"t. MMM ")&amp;"bis "&amp;TEXT(Reisekosten!$K487,"t. MMM "),"Km-Geld: "&amp;Reisekosten!#REF!&amp;" am "&amp;TEXT(Reisekosten!$H487,"t. MMM ")))</f>
        <v/>
      </c>
    </row>
    <row r="522" spans="1:6">
      <c r="A522" s="103" t="str">
        <f>IFERROR(IF(C522="","",-Reisekosten!V516),"")</f>
        <v/>
      </c>
      <c r="B522" s="31" t="str">
        <f t="shared" si="14"/>
        <v/>
      </c>
      <c r="C522" s="32" t="str">
        <f>IF(Reisekosten!H516="","",TEXT(Reisekosten!H516,"MM")&amp;"-"&amp;TEXT(Reisekosten!H516,"tt"))</f>
        <v/>
      </c>
      <c r="D522" s="33" t="str">
        <f>IF(Reisekosten!K488="","",Reisekosten!K488)</f>
        <v/>
      </c>
      <c r="E522" s="31" t="str">
        <f t="shared" si="15"/>
        <v/>
      </c>
      <c r="F522" s="23" t="str">
        <f>IF(D522="","",IF(Reisekosten!$K488&lt;&gt;Reisekosten!$H488,"Km-Geld: "&amp;Reisekosten!#REF!&amp;" "&amp;TEXT(Reisekosten!$H488,"t. MMM ")&amp;"bis "&amp;TEXT(Reisekosten!$K488,"t. MMM "),"Km-Geld: "&amp;Reisekosten!#REF!&amp;" am "&amp;TEXT(Reisekosten!$H488,"t. MMM ")))</f>
        <v/>
      </c>
    </row>
    <row r="523" spans="1:6">
      <c r="A523" s="103" t="str">
        <f>IFERROR(IF(C523="","",-Reisekosten!V517),"")</f>
        <v/>
      </c>
      <c r="B523" s="31" t="str">
        <f t="shared" si="14"/>
        <v/>
      </c>
      <c r="C523" s="32" t="str">
        <f>IF(Reisekosten!H517="","",TEXT(Reisekosten!H517,"MM")&amp;"-"&amp;TEXT(Reisekosten!H517,"tt"))</f>
        <v/>
      </c>
      <c r="D523" s="33" t="str">
        <f>IF(Reisekosten!K489="","",Reisekosten!K489)</f>
        <v/>
      </c>
      <c r="E523" s="31" t="str">
        <f t="shared" si="15"/>
        <v/>
      </c>
      <c r="F523" s="23" t="str">
        <f>IF(D523="","",IF(Reisekosten!$K489&lt;&gt;Reisekosten!$H489,"Km-Geld: "&amp;Reisekosten!#REF!&amp;" "&amp;TEXT(Reisekosten!$H489,"t. MMM ")&amp;"bis "&amp;TEXT(Reisekosten!$K489,"t. MMM "),"Km-Geld: "&amp;Reisekosten!#REF!&amp;" am "&amp;TEXT(Reisekosten!$H489,"t. MMM ")))</f>
        <v/>
      </c>
    </row>
    <row r="524" spans="1:6">
      <c r="A524" s="103" t="str">
        <f>IFERROR(IF(C524="","",-Reisekosten!V518),"")</f>
        <v/>
      </c>
      <c r="B524" s="31" t="str">
        <f t="shared" si="14"/>
        <v/>
      </c>
      <c r="C524" s="32" t="str">
        <f>IF(Reisekosten!H518="","",TEXT(Reisekosten!H518,"MM")&amp;"-"&amp;TEXT(Reisekosten!H518,"tt"))</f>
        <v/>
      </c>
      <c r="D524" s="33" t="str">
        <f>IF(Reisekosten!K490="","",Reisekosten!K490)</f>
        <v/>
      </c>
      <c r="E524" s="31" t="str">
        <f t="shared" si="15"/>
        <v/>
      </c>
      <c r="F524" s="23" t="str">
        <f>IF(D524="","",IF(Reisekosten!$K490&lt;&gt;Reisekosten!$H490,"Km-Geld: "&amp;Reisekosten!#REF!&amp;" "&amp;TEXT(Reisekosten!$H490,"t. MMM ")&amp;"bis "&amp;TEXT(Reisekosten!$K490,"t. MMM "),"Km-Geld: "&amp;Reisekosten!#REF!&amp;" am "&amp;TEXT(Reisekosten!$H490,"t. MMM ")))</f>
        <v/>
      </c>
    </row>
    <row r="525" spans="1:6">
      <c r="A525" s="103" t="str">
        <f>IFERROR(IF(C525="","",-Reisekosten!V519),"")</f>
        <v/>
      </c>
      <c r="B525" s="31" t="str">
        <f t="shared" ref="B525:B586" si="16">IF(A525="","",$A$8)</f>
        <v/>
      </c>
      <c r="C525" s="32" t="str">
        <f>IF(Reisekosten!H519="","",TEXT(Reisekosten!H519,"MM")&amp;"-"&amp;TEXT(Reisekosten!H519,"tt"))</f>
        <v/>
      </c>
      <c r="D525" s="33" t="str">
        <f>IF(Reisekosten!K491="","",Reisekosten!K491)</f>
        <v/>
      </c>
      <c r="E525" s="31" t="str">
        <f t="shared" ref="E525:E588" si="17">IF(A525="","",$E$8)</f>
        <v/>
      </c>
      <c r="F525" s="23" t="str">
        <f>IF(D525="","",IF(Reisekosten!$K491&lt;&gt;Reisekosten!$H491,"Km-Geld: "&amp;Reisekosten!#REF!&amp;" "&amp;TEXT(Reisekosten!$H491,"t. MMM ")&amp;"bis "&amp;TEXT(Reisekosten!$K491,"t. MMM "),"Km-Geld: "&amp;Reisekosten!#REF!&amp;" am "&amp;TEXT(Reisekosten!$H491,"t. MMM ")))</f>
        <v/>
      </c>
    </row>
    <row r="526" spans="1:6">
      <c r="A526" s="103" t="str">
        <f>IFERROR(IF(C526="","",-Reisekosten!V520),"")</f>
        <v/>
      </c>
      <c r="B526" s="31" t="str">
        <f t="shared" si="16"/>
        <v/>
      </c>
      <c r="C526" s="32" t="str">
        <f>IF(Reisekosten!H520="","",TEXT(Reisekosten!H520,"MM")&amp;"-"&amp;TEXT(Reisekosten!H520,"tt"))</f>
        <v/>
      </c>
      <c r="D526" s="33" t="str">
        <f>IF(Reisekosten!K492="","",Reisekosten!K492)</f>
        <v/>
      </c>
      <c r="E526" s="31" t="str">
        <f t="shared" si="17"/>
        <v/>
      </c>
      <c r="F526" s="23" t="str">
        <f>IF(D526="","",IF(Reisekosten!$K492&lt;&gt;Reisekosten!$H492,"Km-Geld: "&amp;Reisekosten!#REF!&amp;" "&amp;TEXT(Reisekosten!$H492,"t. MMM ")&amp;"bis "&amp;TEXT(Reisekosten!$K492,"t. MMM "),"Km-Geld: "&amp;Reisekosten!#REF!&amp;" am "&amp;TEXT(Reisekosten!$H492,"t. MMM ")))</f>
        <v/>
      </c>
    </row>
    <row r="527" spans="1:6">
      <c r="A527" s="103" t="str">
        <f>IFERROR(IF(C527="","",-Reisekosten!V521),"")</f>
        <v/>
      </c>
      <c r="B527" s="31" t="str">
        <f t="shared" si="16"/>
        <v/>
      </c>
      <c r="C527" s="32" t="str">
        <f>IF(Reisekosten!H521="","",TEXT(Reisekosten!H521,"MM")&amp;"-"&amp;TEXT(Reisekosten!H521,"tt"))</f>
        <v/>
      </c>
      <c r="D527" s="33" t="str">
        <f>IF(Reisekosten!K493="","",Reisekosten!K493)</f>
        <v/>
      </c>
      <c r="E527" s="31" t="str">
        <f t="shared" si="17"/>
        <v/>
      </c>
      <c r="F527" s="23" t="str">
        <f>IF(D527="","",IF(Reisekosten!$K493&lt;&gt;Reisekosten!$H493,"Km-Geld: "&amp;Reisekosten!#REF!&amp;" "&amp;TEXT(Reisekosten!$H493,"t. MMM ")&amp;"bis "&amp;TEXT(Reisekosten!$K493,"t. MMM "),"Km-Geld: "&amp;Reisekosten!#REF!&amp;" am "&amp;TEXT(Reisekosten!$H493,"t. MMM ")))</f>
        <v/>
      </c>
    </row>
    <row r="528" spans="1:6">
      <c r="A528" s="103" t="str">
        <f>IFERROR(IF(C528="","",-Reisekosten!V522),"")</f>
        <v/>
      </c>
      <c r="B528" s="31" t="str">
        <f t="shared" si="16"/>
        <v/>
      </c>
      <c r="C528" s="32" t="str">
        <f>IF(Reisekosten!H522="","",TEXT(Reisekosten!H522,"MM")&amp;"-"&amp;TEXT(Reisekosten!H522,"tt"))</f>
        <v/>
      </c>
      <c r="D528" s="33" t="str">
        <f>IF(Reisekosten!K494="","",Reisekosten!K494)</f>
        <v/>
      </c>
      <c r="E528" s="31" t="str">
        <f t="shared" si="17"/>
        <v/>
      </c>
      <c r="F528" s="23" t="str">
        <f>IF(D528="","",IF(Reisekosten!$K494&lt;&gt;Reisekosten!$H494,"Km-Geld: "&amp;Reisekosten!#REF!&amp;" "&amp;TEXT(Reisekosten!$H494,"t. MMM ")&amp;"bis "&amp;TEXT(Reisekosten!$K494,"t. MMM "),"Km-Geld: "&amp;Reisekosten!#REF!&amp;" am "&amp;TEXT(Reisekosten!$H494,"t. MMM ")))</f>
        <v/>
      </c>
    </row>
    <row r="529" spans="1:6">
      <c r="A529" s="103" t="str">
        <f>IFERROR(IF(C529="","",-Reisekosten!V523),"")</f>
        <v/>
      </c>
      <c r="B529" s="31" t="str">
        <f t="shared" si="16"/>
        <v/>
      </c>
      <c r="C529" s="32" t="str">
        <f>IF(Reisekosten!H523="","",TEXT(Reisekosten!H523,"MM")&amp;"-"&amp;TEXT(Reisekosten!H523,"tt"))</f>
        <v/>
      </c>
      <c r="D529" s="33" t="str">
        <f>IF(Reisekosten!K495="","",Reisekosten!K495)</f>
        <v/>
      </c>
      <c r="E529" s="31" t="str">
        <f t="shared" si="17"/>
        <v/>
      </c>
      <c r="F529" s="23" t="str">
        <f>IF(D529="","",IF(Reisekosten!$K495&lt;&gt;Reisekosten!$H495,"Km-Geld: "&amp;Reisekosten!#REF!&amp;" "&amp;TEXT(Reisekosten!$H495,"t. MMM ")&amp;"bis "&amp;TEXT(Reisekosten!$K495,"t. MMM "),"Km-Geld: "&amp;Reisekosten!#REF!&amp;" am "&amp;TEXT(Reisekosten!$H495,"t. MMM ")))</f>
        <v/>
      </c>
    </row>
    <row r="530" spans="1:6">
      <c r="A530" s="103" t="str">
        <f>IFERROR(IF(C530="","",-Reisekosten!V524),"")</f>
        <v/>
      </c>
      <c r="B530" s="31" t="str">
        <f t="shared" si="16"/>
        <v/>
      </c>
      <c r="C530" s="32" t="str">
        <f>IF(Reisekosten!H524="","",TEXT(Reisekosten!H524,"MM")&amp;"-"&amp;TEXT(Reisekosten!H524,"tt"))</f>
        <v/>
      </c>
      <c r="D530" s="33" t="str">
        <f>IF(Reisekosten!K496="","",Reisekosten!K496)</f>
        <v/>
      </c>
      <c r="E530" s="31" t="str">
        <f t="shared" si="17"/>
        <v/>
      </c>
      <c r="F530" s="23" t="str">
        <f>IF(D530="","",IF(Reisekosten!$K496&lt;&gt;Reisekosten!$H496,"Km-Geld: "&amp;Reisekosten!#REF!&amp;" "&amp;TEXT(Reisekosten!$H496,"t. MMM ")&amp;"bis "&amp;TEXT(Reisekosten!$K496,"t. MMM "),"Km-Geld: "&amp;Reisekosten!#REF!&amp;" am "&amp;TEXT(Reisekosten!$H496,"t. MMM ")))</f>
        <v/>
      </c>
    </row>
    <row r="531" spans="1:6">
      <c r="A531" s="103" t="str">
        <f>IFERROR(IF(C531="","",-Reisekosten!V525),"")</f>
        <v/>
      </c>
      <c r="B531" s="31" t="str">
        <f t="shared" si="16"/>
        <v/>
      </c>
      <c r="C531" s="32" t="str">
        <f>IF(Reisekosten!H525="","",TEXT(Reisekosten!H525,"MM")&amp;"-"&amp;TEXT(Reisekosten!H525,"tt"))</f>
        <v/>
      </c>
      <c r="D531" s="33" t="str">
        <f>IF(Reisekosten!K497="","",Reisekosten!K497)</f>
        <v/>
      </c>
      <c r="E531" s="31" t="str">
        <f t="shared" si="17"/>
        <v/>
      </c>
      <c r="F531" s="23" t="str">
        <f>IF(D531="","",IF(Reisekosten!$K497&lt;&gt;Reisekosten!$H497,"Km-Geld: "&amp;Reisekosten!#REF!&amp;" "&amp;TEXT(Reisekosten!$H497,"t. MMM ")&amp;"bis "&amp;TEXT(Reisekosten!$K497,"t. MMM "),"Km-Geld: "&amp;Reisekosten!#REF!&amp;" am "&amp;TEXT(Reisekosten!$H497,"t. MMM ")))</f>
        <v/>
      </c>
    </row>
    <row r="532" spans="1:6">
      <c r="A532" s="103" t="str">
        <f>IFERROR(IF(C532="","",-Reisekosten!V526),"")</f>
        <v/>
      </c>
      <c r="B532" s="31" t="str">
        <f t="shared" si="16"/>
        <v/>
      </c>
      <c r="C532" s="32" t="str">
        <f>IF(Reisekosten!H526="","",TEXT(Reisekosten!H526,"MM")&amp;"-"&amp;TEXT(Reisekosten!H526,"tt"))</f>
        <v/>
      </c>
      <c r="D532" s="33" t="str">
        <f>IF(Reisekosten!K498="","",Reisekosten!K498)</f>
        <v/>
      </c>
      <c r="E532" s="31" t="str">
        <f t="shared" si="17"/>
        <v/>
      </c>
      <c r="F532" s="23" t="str">
        <f>IF(D532="","",IF(Reisekosten!$K498&lt;&gt;Reisekosten!$H498,"Km-Geld: "&amp;Reisekosten!#REF!&amp;" "&amp;TEXT(Reisekosten!$H498,"t. MMM ")&amp;"bis "&amp;TEXT(Reisekosten!$K498,"t. MMM "),"Km-Geld: "&amp;Reisekosten!#REF!&amp;" am "&amp;TEXT(Reisekosten!$H498,"t. MMM ")))</f>
        <v/>
      </c>
    </row>
    <row r="533" spans="1:6">
      <c r="A533" s="103" t="str">
        <f>IFERROR(IF(C533="","",-Reisekosten!V527),"")</f>
        <v/>
      </c>
      <c r="B533" s="31" t="str">
        <f t="shared" si="16"/>
        <v/>
      </c>
      <c r="C533" s="32" t="str">
        <f>IF(Reisekosten!H527="","",TEXT(Reisekosten!H527,"MM")&amp;"-"&amp;TEXT(Reisekosten!H527,"tt"))</f>
        <v/>
      </c>
      <c r="D533" s="33" t="str">
        <f>IF(Reisekosten!K499="","",Reisekosten!K499)</f>
        <v/>
      </c>
      <c r="E533" s="31" t="str">
        <f t="shared" si="17"/>
        <v/>
      </c>
      <c r="F533" s="23" t="str">
        <f>IF(D533="","",IF(Reisekosten!$K499&lt;&gt;Reisekosten!$H499,"Km-Geld: "&amp;Reisekosten!#REF!&amp;" "&amp;TEXT(Reisekosten!$H499,"t. MMM ")&amp;"bis "&amp;TEXT(Reisekosten!$K499,"t. MMM "),"Km-Geld: "&amp;Reisekosten!#REF!&amp;" am "&amp;TEXT(Reisekosten!$H499,"t. MMM ")))</f>
        <v/>
      </c>
    </row>
    <row r="534" spans="1:6">
      <c r="A534" s="103" t="str">
        <f>IFERROR(IF(C534="","",-Reisekosten!V528),"")</f>
        <v/>
      </c>
      <c r="B534" s="31" t="str">
        <f t="shared" si="16"/>
        <v/>
      </c>
      <c r="C534" s="32" t="str">
        <f>IF(Reisekosten!H528="","",TEXT(Reisekosten!H528,"MM")&amp;"-"&amp;TEXT(Reisekosten!H528,"tt"))</f>
        <v/>
      </c>
      <c r="D534" s="33" t="str">
        <f>IF(Reisekosten!K500="","",Reisekosten!K500)</f>
        <v/>
      </c>
      <c r="E534" s="31" t="str">
        <f t="shared" si="17"/>
        <v/>
      </c>
      <c r="F534" s="23" t="str">
        <f>IF(D534="","",IF(Reisekosten!$K500&lt;&gt;Reisekosten!$H500,"Km-Geld: "&amp;Reisekosten!#REF!&amp;" "&amp;TEXT(Reisekosten!$H500,"t. MMM ")&amp;"bis "&amp;TEXT(Reisekosten!$K500,"t. MMM "),"Km-Geld: "&amp;Reisekosten!#REF!&amp;" am "&amp;TEXT(Reisekosten!$H500,"t. MMM ")))</f>
        <v/>
      </c>
    </row>
    <row r="535" spans="1:6">
      <c r="A535" s="103" t="str">
        <f>IFERROR(IF(C535="","",-Reisekosten!V529),"")</f>
        <v/>
      </c>
      <c r="B535" s="31" t="str">
        <f t="shared" si="16"/>
        <v/>
      </c>
      <c r="C535" s="32" t="str">
        <f>IF(Reisekosten!H529="","",TEXT(Reisekosten!H529,"MM")&amp;"-"&amp;TEXT(Reisekosten!H529,"tt"))</f>
        <v/>
      </c>
      <c r="D535" s="33" t="str">
        <f>IF(Reisekosten!K501="","",Reisekosten!K501)</f>
        <v/>
      </c>
      <c r="E535" s="31" t="str">
        <f t="shared" si="17"/>
        <v/>
      </c>
      <c r="F535" s="23" t="str">
        <f>IF(D535="","",IF(Reisekosten!$K501&lt;&gt;Reisekosten!$H501,"Km-Geld: "&amp;Reisekosten!#REF!&amp;" "&amp;TEXT(Reisekosten!$H501,"t. MMM ")&amp;"bis "&amp;TEXT(Reisekosten!$K501,"t. MMM "),"Km-Geld: "&amp;Reisekosten!#REF!&amp;" am "&amp;TEXT(Reisekosten!$H501,"t. MMM ")))</f>
        <v/>
      </c>
    </row>
    <row r="536" spans="1:6">
      <c r="A536" s="103" t="str">
        <f>IFERROR(IF(C536="","",-Reisekosten!V530),"")</f>
        <v/>
      </c>
      <c r="B536" s="31" t="str">
        <f t="shared" si="16"/>
        <v/>
      </c>
      <c r="C536" s="32" t="str">
        <f>IF(Reisekosten!H530="","",TEXT(Reisekosten!H530,"MM")&amp;"-"&amp;TEXT(Reisekosten!H530,"tt"))</f>
        <v/>
      </c>
      <c r="D536" s="33" t="str">
        <f>IF(Reisekosten!K502="","",Reisekosten!K502)</f>
        <v/>
      </c>
      <c r="E536" s="31" t="str">
        <f t="shared" si="17"/>
        <v/>
      </c>
      <c r="F536" s="23" t="str">
        <f>IF(D536="","",IF(Reisekosten!$K502&lt;&gt;Reisekosten!$H502,"Km-Geld: "&amp;Reisekosten!#REF!&amp;" "&amp;TEXT(Reisekosten!$H502,"t. MMM ")&amp;"bis "&amp;TEXT(Reisekosten!$K502,"t. MMM "),"Km-Geld: "&amp;Reisekosten!#REF!&amp;" am "&amp;TEXT(Reisekosten!$H502,"t. MMM ")))</f>
        <v/>
      </c>
    </row>
    <row r="537" spans="1:6">
      <c r="A537" s="103" t="str">
        <f>IFERROR(IF(C537="","",-Reisekosten!V531),"")</f>
        <v/>
      </c>
      <c r="B537" s="31" t="str">
        <f t="shared" si="16"/>
        <v/>
      </c>
      <c r="C537" s="32" t="str">
        <f>IF(Reisekosten!H531="","",TEXT(Reisekosten!H531,"MM")&amp;"-"&amp;TEXT(Reisekosten!H531,"tt"))</f>
        <v/>
      </c>
      <c r="D537" s="33" t="str">
        <f>IF(Reisekosten!K503="","",Reisekosten!K503)</f>
        <v/>
      </c>
      <c r="E537" s="31" t="str">
        <f t="shared" si="17"/>
        <v/>
      </c>
      <c r="F537" s="23" t="str">
        <f>IF(D537="","",IF(Reisekosten!$K503&lt;&gt;Reisekosten!$H503,"Km-Geld: "&amp;Reisekosten!#REF!&amp;" "&amp;TEXT(Reisekosten!$H503,"t. MMM ")&amp;"bis "&amp;TEXT(Reisekosten!$K503,"t. MMM "),"Km-Geld: "&amp;Reisekosten!#REF!&amp;" am "&amp;TEXT(Reisekosten!$H503,"t. MMM ")))</f>
        <v/>
      </c>
    </row>
    <row r="538" spans="1:6">
      <c r="A538" s="103" t="str">
        <f>IFERROR(IF(C538="","",-Reisekosten!V532),"")</f>
        <v/>
      </c>
      <c r="B538" s="31" t="str">
        <f t="shared" si="16"/>
        <v/>
      </c>
      <c r="C538" s="32" t="str">
        <f>IF(Reisekosten!H532="","",TEXT(Reisekosten!H532,"MM")&amp;"-"&amp;TEXT(Reisekosten!H532,"tt"))</f>
        <v/>
      </c>
      <c r="D538" s="33" t="str">
        <f>IF(Reisekosten!K504="","",Reisekosten!K504)</f>
        <v/>
      </c>
      <c r="E538" s="31" t="str">
        <f t="shared" si="17"/>
        <v/>
      </c>
      <c r="F538" s="23" t="str">
        <f>IF(D538="","",IF(Reisekosten!$K504&lt;&gt;Reisekosten!$H504,"Km-Geld: "&amp;Reisekosten!#REF!&amp;" "&amp;TEXT(Reisekosten!$H504,"t. MMM ")&amp;"bis "&amp;TEXT(Reisekosten!$K504,"t. MMM "),"Km-Geld: "&amp;Reisekosten!#REF!&amp;" am "&amp;TEXT(Reisekosten!$H504,"t. MMM ")))</f>
        <v/>
      </c>
    </row>
    <row r="539" spans="1:6">
      <c r="A539" s="103" t="str">
        <f>IFERROR(IF(C539="","",-Reisekosten!V533),"")</f>
        <v/>
      </c>
      <c r="B539" s="31" t="str">
        <f t="shared" si="16"/>
        <v/>
      </c>
      <c r="C539" s="32" t="str">
        <f>IF(Reisekosten!H533="","",TEXT(Reisekosten!H533,"MM")&amp;"-"&amp;TEXT(Reisekosten!H533,"tt"))</f>
        <v/>
      </c>
      <c r="D539" s="33" t="str">
        <f>IF(Reisekosten!K505="","",Reisekosten!K505)</f>
        <v/>
      </c>
      <c r="E539" s="31" t="str">
        <f t="shared" si="17"/>
        <v/>
      </c>
      <c r="F539" s="23" t="str">
        <f>IF(D539="","",IF(Reisekosten!$K505&lt;&gt;Reisekosten!$H505,"Km-Geld: "&amp;Reisekosten!#REF!&amp;" "&amp;TEXT(Reisekosten!$H505,"t. MMM ")&amp;"bis "&amp;TEXT(Reisekosten!$K505,"t. MMM "),"Km-Geld: "&amp;Reisekosten!#REF!&amp;" am "&amp;TEXT(Reisekosten!$H505,"t. MMM ")))</f>
        <v/>
      </c>
    </row>
    <row r="540" spans="1:6">
      <c r="A540" s="103" t="str">
        <f>IFERROR(IF(C540="","",-Reisekosten!V534),"")</f>
        <v/>
      </c>
      <c r="B540" s="31" t="str">
        <f t="shared" si="16"/>
        <v/>
      </c>
      <c r="C540" s="32" t="str">
        <f>IF(Reisekosten!H534="","",TEXT(Reisekosten!H534,"MM")&amp;"-"&amp;TEXT(Reisekosten!H534,"tt"))</f>
        <v/>
      </c>
      <c r="D540" s="33" t="str">
        <f>IF(Reisekosten!K506="","",Reisekosten!K506)</f>
        <v/>
      </c>
      <c r="E540" s="31" t="str">
        <f t="shared" si="17"/>
        <v/>
      </c>
      <c r="F540" s="23" t="str">
        <f>IF(D540="","",IF(Reisekosten!$K506&lt;&gt;Reisekosten!$H506,"Km-Geld: "&amp;Reisekosten!#REF!&amp;" "&amp;TEXT(Reisekosten!$H506,"t. MMM ")&amp;"bis "&amp;TEXT(Reisekosten!$K506,"t. MMM "),"Km-Geld: "&amp;Reisekosten!#REF!&amp;" am "&amp;TEXT(Reisekosten!$H506,"t. MMM ")))</f>
        <v/>
      </c>
    </row>
    <row r="541" spans="1:6">
      <c r="A541" s="103" t="str">
        <f>IFERROR(IF(C541="","",-Reisekosten!V535),"")</f>
        <v/>
      </c>
      <c r="B541" s="31" t="str">
        <f t="shared" si="16"/>
        <v/>
      </c>
      <c r="C541" s="32" t="str">
        <f>IF(Reisekosten!H535="","",TEXT(Reisekosten!H535,"MM")&amp;"-"&amp;TEXT(Reisekosten!H535,"tt"))</f>
        <v/>
      </c>
      <c r="D541" s="33" t="str">
        <f>IF(Reisekosten!K507="","",Reisekosten!K507)</f>
        <v/>
      </c>
      <c r="E541" s="31" t="str">
        <f t="shared" si="17"/>
        <v/>
      </c>
      <c r="F541" s="23" t="str">
        <f>IF(D541="","",IF(Reisekosten!$K507&lt;&gt;Reisekosten!$H507,"Km-Geld: "&amp;Reisekosten!#REF!&amp;" "&amp;TEXT(Reisekosten!$H507,"t. MMM ")&amp;"bis "&amp;TEXT(Reisekosten!$K507,"t. MMM "),"Km-Geld: "&amp;Reisekosten!#REF!&amp;" am "&amp;TEXT(Reisekosten!$H507,"t. MMM ")))</f>
        <v/>
      </c>
    </row>
    <row r="542" spans="1:6">
      <c r="A542" s="103" t="str">
        <f>IFERROR(IF(C542="","",-Reisekosten!V536),"")</f>
        <v/>
      </c>
      <c r="B542" s="31" t="str">
        <f t="shared" si="16"/>
        <v/>
      </c>
      <c r="C542" s="32" t="str">
        <f>IF(Reisekosten!H536="","",TEXT(Reisekosten!H536,"MM")&amp;"-"&amp;TEXT(Reisekosten!H536,"tt"))</f>
        <v/>
      </c>
      <c r="D542" s="33" t="str">
        <f>IF(Reisekosten!K508="","",Reisekosten!K508)</f>
        <v/>
      </c>
      <c r="E542" s="31" t="str">
        <f t="shared" si="17"/>
        <v/>
      </c>
      <c r="F542" s="23" t="str">
        <f>IF(D542="","",IF(Reisekosten!$K508&lt;&gt;Reisekosten!$H508,"Km-Geld: "&amp;Reisekosten!#REF!&amp;" "&amp;TEXT(Reisekosten!$H508,"t. MMM ")&amp;"bis "&amp;TEXT(Reisekosten!$K508,"t. MMM "),"Km-Geld: "&amp;Reisekosten!#REF!&amp;" am "&amp;TEXT(Reisekosten!$H508,"t. MMM ")))</f>
        <v/>
      </c>
    </row>
    <row r="543" spans="1:6">
      <c r="A543" s="103" t="str">
        <f>IFERROR(IF(C543="","",-Reisekosten!V537),"")</f>
        <v/>
      </c>
      <c r="B543" s="31" t="str">
        <f t="shared" si="16"/>
        <v/>
      </c>
      <c r="C543" s="32" t="str">
        <f>IF(Reisekosten!H537="","",TEXT(Reisekosten!H537,"MM")&amp;"-"&amp;TEXT(Reisekosten!H537,"tt"))</f>
        <v/>
      </c>
      <c r="D543" s="33" t="str">
        <f>IF(Reisekosten!K509="","",Reisekosten!K509)</f>
        <v/>
      </c>
      <c r="E543" s="31" t="str">
        <f t="shared" si="17"/>
        <v/>
      </c>
      <c r="F543" s="23" t="str">
        <f>IF(D543="","",IF(Reisekosten!$K509&lt;&gt;Reisekosten!$H509,"Km-Geld: "&amp;Reisekosten!#REF!&amp;" "&amp;TEXT(Reisekosten!$H509,"t. MMM ")&amp;"bis "&amp;TEXT(Reisekosten!$K509,"t. MMM "),"Km-Geld: "&amp;Reisekosten!#REF!&amp;" am "&amp;TEXT(Reisekosten!$H509,"t. MMM ")))</f>
        <v/>
      </c>
    </row>
    <row r="544" spans="1:6">
      <c r="A544" s="103" t="str">
        <f>IFERROR(IF(C544="","",-Reisekosten!V538),"")</f>
        <v/>
      </c>
      <c r="B544" s="31" t="str">
        <f t="shared" si="16"/>
        <v/>
      </c>
      <c r="C544" s="32" t="str">
        <f>IF(Reisekosten!H538="","",TEXT(Reisekosten!H538,"MM")&amp;"-"&amp;TEXT(Reisekosten!H538,"tt"))</f>
        <v/>
      </c>
      <c r="D544" s="33" t="str">
        <f>IF(Reisekosten!K510="","",Reisekosten!K510)</f>
        <v/>
      </c>
      <c r="E544" s="31" t="str">
        <f t="shared" si="17"/>
        <v/>
      </c>
      <c r="F544" s="23" t="str">
        <f>IF(D544="","",IF(Reisekosten!$K510&lt;&gt;Reisekosten!$H510,"Km-Geld: "&amp;Reisekosten!#REF!&amp;" "&amp;TEXT(Reisekosten!$H510,"t. MMM ")&amp;"bis "&amp;TEXT(Reisekosten!$K510,"t. MMM "),"Km-Geld: "&amp;Reisekosten!#REF!&amp;" am "&amp;TEXT(Reisekosten!$H510,"t. MMM ")))</f>
        <v/>
      </c>
    </row>
    <row r="545" spans="1:6">
      <c r="A545" s="103" t="str">
        <f>IFERROR(IF(C545="","",-Reisekosten!V539),"")</f>
        <v/>
      </c>
      <c r="B545" s="31" t="str">
        <f t="shared" si="16"/>
        <v/>
      </c>
      <c r="C545" s="32" t="str">
        <f>IF(Reisekosten!H539="","",TEXT(Reisekosten!H539,"MM")&amp;"-"&amp;TEXT(Reisekosten!H539,"tt"))</f>
        <v/>
      </c>
      <c r="D545" s="33" t="str">
        <f>IF(Reisekosten!K511="","",Reisekosten!K511)</f>
        <v/>
      </c>
      <c r="E545" s="31" t="str">
        <f t="shared" si="17"/>
        <v/>
      </c>
      <c r="F545" s="23" t="str">
        <f>IF(D545="","",IF(Reisekosten!$K511&lt;&gt;Reisekosten!$H511,"Km-Geld: "&amp;Reisekosten!#REF!&amp;" "&amp;TEXT(Reisekosten!$H511,"t. MMM ")&amp;"bis "&amp;TEXT(Reisekosten!$K511,"t. MMM "),"Km-Geld: "&amp;Reisekosten!#REF!&amp;" am "&amp;TEXT(Reisekosten!$H511,"t. MMM ")))</f>
        <v/>
      </c>
    </row>
    <row r="546" spans="1:6">
      <c r="A546" s="103" t="str">
        <f>IFERROR(IF(C546="","",-Reisekosten!V540),"")</f>
        <v/>
      </c>
      <c r="B546" s="31" t="str">
        <f t="shared" si="16"/>
        <v/>
      </c>
      <c r="C546" s="32" t="str">
        <f>IF(Reisekosten!H540="","",TEXT(Reisekosten!H540,"MM")&amp;"-"&amp;TEXT(Reisekosten!H540,"tt"))</f>
        <v/>
      </c>
      <c r="D546" s="33" t="str">
        <f>IF(Reisekosten!K512="","",Reisekosten!K512)</f>
        <v/>
      </c>
      <c r="E546" s="31" t="str">
        <f t="shared" si="17"/>
        <v/>
      </c>
      <c r="F546" s="23" t="str">
        <f>IF(D546="","",IF(Reisekosten!$K512&lt;&gt;Reisekosten!$H512,"Km-Geld: "&amp;Reisekosten!#REF!&amp;" "&amp;TEXT(Reisekosten!$H512,"t. MMM ")&amp;"bis "&amp;TEXT(Reisekosten!$K512,"t. MMM "),"Km-Geld: "&amp;Reisekosten!#REF!&amp;" am "&amp;TEXT(Reisekosten!$H512,"t. MMM ")))</f>
        <v/>
      </c>
    </row>
    <row r="547" spans="1:6">
      <c r="A547" s="103" t="str">
        <f>IFERROR(IF(C547="","",-Reisekosten!V541),"")</f>
        <v/>
      </c>
      <c r="B547" s="31" t="str">
        <f t="shared" si="16"/>
        <v/>
      </c>
      <c r="C547" s="32" t="str">
        <f>IF(Reisekosten!H541="","",TEXT(Reisekosten!H541,"MM")&amp;"-"&amp;TEXT(Reisekosten!H541,"tt"))</f>
        <v/>
      </c>
      <c r="D547" s="33" t="str">
        <f>IF(Reisekosten!K513="","",Reisekosten!K513)</f>
        <v/>
      </c>
      <c r="E547" s="31" t="str">
        <f t="shared" si="17"/>
        <v/>
      </c>
      <c r="F547" s="23" t="str">
        <f>IF(D547="","",IF(Reisekosten!$K513&lt;&gt;Reisekosten!$H513,"Km-Geld: "&amp;Reisekosten!#REF!&amp;" "&amp;TEXT(Reisekosten!$H513,"t. MMM ")&amp;"bis "&amp;TEXT(Reisekosten!$K513,"t. MMM "),"Km-Geld: "&amp;Reisekosten!#REF!&amp;" am "&amp;TEXT(Reisekosten!$H513,"t. MMM ")))</f>
        <v/>
      </c>
    </row>
    <row r="548" spans="1:6">
      <c r="A548" s="103" t="str">
        <f>IFERROR(IF(C548="","",-Reisekosten!V542),"")</f>
        <v/>
      </c>
      <c r="B548" s="31" t="str">
        <f t="shared" si="16"/>
        <v/>
      </c>
      <c r="C548" s="32" t="str">
        <f>IF(Reisekosten!H542="","",TEXT(Reisekosten!H542,"MM")&amp;"-"&amp;TEXT(Reisekosten!H542,"tt"))</f>
        <v/>
      </c>
      <c r="D548" s="33" t="str">
        <f>IF(Reisekosten!K514="","",Reisekosten!K514)</f>
        <v/>
      </c>
      <c r="E548" s="31" t="str">
        <f t="shared" si="17"/>
        <v/>
      </c>
      <c r="F548" s="23" t="str">
        <f>IF(D548="","",IF(Reisekosten!$K514&lt;&gt;Reisekosten!$H514,"Km-Geld: "&amp;Reisekosten!#REF!&amp;" "&amp;TEXT(Reisekosten!$H514,"t. MMM ")&amp;"bis "&amp;TEXT(Reisekosten!$K514,"t. MMM "),"Km-Geld: "&amp;Reisekosten!#REF!&amp;" am "&amp;TEXT(Reisekosten!$H514,"t. MMM ")))</f>
        <v/>
      </c>
    </row>
    <row r="549" spans="1:6">
      <c r="A549" s="103" t="str">
        <f>IFERROR(IF(C549="","",-Reisekosten!V543),"")</f>
        <v/>
      </c>
      <c r="B549" s="31" t="str">
        <f t="shared" si="16"/>
        <v/>
      </c>
      <c r="C549" s="32" t="str">
        <f>IF(Reisekosten!H543="","",TEXT(Reisekosten!H543,"MM")&amp;"-"&amp;TEXT(Reisekosten!H543,"tt"))</f>
        <v/>
      </c>
      <c r="D549" s="33" t="str">
        <f>IF(Reisekosten!K515="","",Reisekosten!K515)</f>
        <v/>
      </c>
      <c r="E549" s="31" t="str">
        <f t="shared" si="17"/>
        <v/>
      </c>
      <c r="F549" s="23" t="str">
        <f>IF(D549="","",IF(Reisekosten!$K515&lt;&gt;Reisekosten!$H515,"Km-Geld: "&amp;Reisekosten!#REF!&amp;" "&amp;TEXT(Reisekosten!$H515,"t. MMM ")&amp;"bis "&amp;TEXT(Reisekosten!$K515,"t. MMM "),"Km-Geld: "&amp;Reisekosten!#REF!&amp;" am "&amp;TEXT(Reisekosten!$H515,"t. MMM ")))</f>
        <v/>
      </c>
    </row>
    <row r="550" spans="1:6">
      <c r="A550" s="103" t="str">
        <f>IFERROR(IF(C550="","",-Reisekosten!V544),"")</f>
        <v/>
      </c>
      <c r="B550" s="31" t="str">
        <f t="shared" si="16"/>
        <v/>
      </c>
      <c r="C550" s="32" t="str">
        <f>IF(Reisekosten!H544="","",TEXT(Reisekosten!H544,"MM")&amp;"-"&amp;TEXT(Reisekosten!H544,"tt"))</f>
        <v/>
      </c>
      <c r="D550" s="33" t="str">
        <f>IF(Reisekosten!K516="","",Reisekosten!K516)</f>
        <v/>
      </c>
      <c r="E550" s="31" t="str">
        <f t="shared" si="17"/>
        <v/>
      </c>
      <c r="F550" s="23" t="str">
        <f>IF(D550="","",IF(Reisekosten!$K516&lt;&gt;Reisekosten!$H516,"Km-Geld: "&amp;Reisekosten!#REF!&amp;" "&amp;TEXT(Reisekosten!$H516,"t. MMM ")&amp;"bis "&amp;TEXT(Reisekosten!$K516,"t. MMM "),"Km-Geld: "&amp;Reisekosten!#REF!&amp;" am "&amp;TEXT(Reisekosten!$H516,"t. MMM ")))</f>
        <v/>
      </c>
    </row>
    <row r="551" spans="1:6">
      <c r="A551" s="103" t="str">
        <f>IFERROR(IF(C551="","",-Reisekosten!V545),"")</f>
        <v/>
      </c>
      <c r="B551" s="31" t="str">
        <f t="shared" si="16"/>
        <v/>
      </c>
      <c r="C551" s="32" t="str">
        <f>IF(Reisekosten!H545="","",TEXT(Reisekosten!H545,"MM")&amp;"-"&amp;TEXT(Reisekosten!H545,"tt"))</f>
        <v/>
      </c>
      <c r="D551" s="33" t="str">
        <f>IF(Reisekosten!K517="","",Reisekosten!K517)</f>
        <v/>
      </c>
      <c r="E551" s="31" t="str">
        <f t="shared" si="17"/>
        <v/>
      </c>
      <c r="F551" s="23" t="str">
        <f>IF(D551="","",IF(Reisekosten!$K517&lt;&gt;Reisekosten!$H517,"Km-Geld: "&amp;Reisekosten!#REF!&amp;" "&amp;TEXT(Reisekosten!$H517,"t. MMM ")&amp;"bis "&amp;TEXT(Reisekosten!$K517,"t. MMM "),"Km-Geld: "&amp;Reisekosten!#REF!&amp;" am "&amp;TEXT(Reisekosten!$H517,"t. MMM ")))</f>
        <v/>
      </c>
    </row>
    <row r="552" spans="1:6">
      <c r="A552" s="103" t="str">
        <f>IFERROR(IF(C552="","",-Reisekosten!V546),"")</f>
        <v/>
      </c>
      <c r="B552" s="31" t="str">
        <f t="shared" si="16"/>
        <v/>
      </c>
      <c r="C552" s="32" t="str">
        <f>IF(Reisekosten!H546="","",TEXT(Reisekosten!H546,"MM")&amp;"-"&amp;TEXT(Reisekosten!H546,"tt"))</f>
        <v/>
      </c>
      <c r="D552" s="33" t="str">
        <f>IF(Reisekosten!K518="","",Reisekosten!K518)</f>
        <v/>
      </c>
      <c r="E552" s="31" t="str">
        <f t="shared" si="17"/>
        <v/>
      </c>
      <c r="F552" s="23" t="str">
        <f>IF(D552="","",IF(Reisekosten!$K518&lt;&gt;Reisekosten!$H518,"Km-Geld: "&amp;Reisekosten!#REF!&amp;" "&amp;TEXT(Reisekosten!$H518,"t. MMM ")&amp;"bis "&amp;TEXT(Reisekosten!$K518,"t. MMM "),"Km-Geld: "&amp;Reisekosten!#REF!&amp;" am "&amp;TEXT(Reisekosten!$H518,"t. MMM ")))</f>
        <v/>
      </c>
    </row>
    <row r="553" spans="1:6">
      <c r="A553" s="103" t="str">
        <f>IFERROR(IF(C553="","",-Reisekosten!V547),"")</f>
        <v/>
      </c>
      <c r="B553" s="31" t="str">
        <f t="shared" si="16"/>
        <v/>
      </c>
      <c r="C553" s="32" t="str">
        <f>IF(Reisekosten!H547="","",TEXT(Reisekosten!H547,"MM")&amp;"-"&amp;TEXT(Reisekosten!H547,"tt"))</f>
        <v/>
      </c>
      <c r="D553" s="33" t="str">
        <f>IF(Reisekosten!K519="","",Reisekosten!K519)</f>
        <v/>
      </c>
      <c r="E553" s="31" t="str">
        <f t="shared" si="17"/>
        <v/>
      </c>
      <c r="F553" s="23" t="str">
        <f>IF(D553="","",IF(Reisekosten!$K519&lt;&gt;Reisekosten!$H519,"Km-Geld: "&amp;Reisekosten!#REF!&amp;" "&amp;TEXT(Reisekosten!$H519,"t. MMM ")&amp;"bis "&amp;TEXT(Reisekosten!$K519,"t. MMM "),"Km-Geld: "&amp;Reisekosten!#REF!&amp;" am "&amp;TEXT(Reisekosten!$H519,"t. MMM ")))</f>
        <v/>
      </c>
    </row>
    <row r="554" spans="1:6">
      <c r="A554" s="103" t="str">
        <f>IFERROR(IF(C554="","",-Reisekosten!V548),"")</f>
        <v/>
      </c>
      <c r="B554" s="31" t="str">
        <f t="shared" si="16"/>
        <v/>
      </c>
      <c r="C554" s="32" t="str">
        <f>IF(Reisekosten!H548="","",TEXT(Reisekosten!H548,"MM")&amp;"-"&amp;TEXT(Reisekosten!H548,"tt"))</f>
        <v/>
      </c>
      <c r="D554" s="33" t="str">
        <f>IF(Reisekosten!K520="","",Reisekosten!K520)</f>
        <v/>
      </c>
      <c r="E554" s="31" t="str">
        <f t="shared" si="17"/>
        <v/>
      </c>
      <c r="F554" s="23" t="str">
        <f>IF(D554="","",IF(Reisekosten!$K520&lt;&gt;Reisekosten!$H520,"Km-Geld: "&amp;Reisekosten!#REF!&amp;" "&amp;TEXT(Reisekosten!$H520,"t. MMM ")&amp;"bis "&amp;TEXT(Reisekosten!$K520,"t. MMM "),"Km-Geld: "&amp;Reisekosten!#REF!&amp;" am "&amp;TEXT(Reisekosten!$H520,"t. MMM ")))</f>
        <v/>
      </c>
    </row>
    <row r="555" spans="1:6">
      <c r="A555" s="103" t="str">
        <f>IFERROR(IF(C555="","",-Reisekosten!V549),"")</f>
        <v/>
      </c>
      <c r="B555" s="31" t="str">
        <f t="shared" si="16"/>
        <v/>
      </c>
      <c r="C555" s="32" t="str">
        <f>IF(Reisekosten!H549="","",TEXT(Reisekosten!H549,"MM")&amp;"-"&amp;TEXT(Reisekosten!H549,"tt"))</f>
        <v/>
      </c>
      <c r="D555" s="33" t="str">
        <f>IF(Reisekosten!K521="","",Reisekosten!K521)</f>
        <v/>
      </c>
      <c r="E555" s="31" t="str">
        <f t="shared" si="17"/>
        <v/>
      </c>
      <c r="F555" s="23" t="str">
        <f>IF(D555="","",IF(Reisekosten!$K521&lt;&gt;Reisekosten!$H521,"Km-Geld: "&amp;Reisekosten!#REF!&amp;" "&amp;TEXT(Reisekosten!$H521,"t. MMM ")&amp;"bis "&amp;TEXT(Reisekosten!$K521,"t. MMM "),"Km-Geld: "&amp;Reisekosten!#REF!&amp;" am "&amp;TEXT(Reisekosten!$H521,"t. MMM ")))</f>
        <v/>
      </c>
    </row>
    <row r="556" spans="1:6">
      <c r="A556" s="103" t="str">
        <f>IFERROR(IF(C556="","",-Reisekosten!V550),"")</f>
        <v/>
      </c>
      <c r="B556" s="31" t="str">
        <f t="shared" si="16"/>
        <v/>
      </c>
      <c r="C556" s="32" t="str">
        <f>IF(Reisekosten!H550="","",TEXT(Reisekosten!H550,"MM")&amp;"-"&amp;TEXT(Reisekosten!H550,"tt"))</f>
        <v/>
      </c>
      <c r="D556" s="33" t="str">
        <f>IF(Reisekosten!K522="","",Reisekosten!K522)</f>
        <v/>
      </c>
      <c r="E556" s="31" t="str">
        <f t="shared" si="17"/>
        <v/>
      </c>
      <c r="F556" s="23" t="str">
        <f>IF(D556="","",IF(Reisekosten!$K522&lt;&gt;Reisekosten!$H522,"Km-Geld: "&amp;Reisekosten!#REF!&amp;" "&amp;TEXT(Reisekosten!$H522,"t. MMM ")&amp;"bis "&amp;TEXT(Reisekosten!$K522,"t. MMM "),"Km-Geld: "&amp;Reisekosten!#REF!&amp;" am "&amp;TEXT(Reisekosten!$H522,"t. MMM ")))</f>
        <v/>
      </c>
    </row>
    <row r="557" spans="1:6">
      <c r="A557" s="103" t="str">
        <f>IFERROR(IF(C557="","",-Reisekosten!V551),"")</f>
        <v/>
      </c>
      <c r="B557" s="31" t="str">
        <f t="shared" si="16"/>
        <v/>
      </c>
      <c r="C557" s="32" t="str">
        <f>IF(Reisekosten!H551="","",TEXT(Reisekosten!H551,"MM")&amp;"-"&amp;TEXT(Reisekosten!H551,"tt"))</f>
        <v/>
      </c>
      <c r="D557" s="33" t="str">
        <f>IF(Reisekosten!K523="","",Reisekosten!K523)</f>
        <v/>
      </c>
      <c r="E557" s="31" t="str">
        <f t="shared" si="17"/>
        <v/>
      </c>
      <c r="F557" s="23" t="str">
        <f>IF(D557="","",IF(Reisekosten!$K523&lt;&gt;Reisekosten!$H523,"Km-Geld: "&amp;Reisekosten!#REF!&amp;" "&amp;TEXT(Reisekosten!$H523,"t. MMM ")&amp;"bis "&amp;TEXT(Reisekosten!$K523,"t. MMM "),"Km-Geld: "&amp;Reisekosten!#REF!&amp;" am "&amp;TEXT(Reisekosten!$H523,"t. MMM ")))</f>
        <v/>
      </c>
    </row>
    <row r="558" spans="1:6">
      <c r="A558" s="103" t="str">
        <f>IFERROR(IF(C558="","",-Reisekosten!V552),"")</f>
        <v/>
      </c>
      <c r="B558" s="31" t="str">
        <f t="shared" si="16"/>
        <v/>
      </c>
      <c r="C558" s="32" t="str">
        <f>IF(Reisekosten!H552="","",TEXT(Reisekosten!H552,"MM")&amp;"-"&amp;TEXT(Reisekosten!H552,"tt"))</f>
        <v/>
      </c>
      <c r="D558" s="33" t="str">
        <f>IF(Reisekosten!K524="","",Reisekosten!K524)</f>
        <v/>
      </c>
      <c r="E558" s="31" t="str">
        <f t="shared" si="17"/>
        <v/>
      </c>
      <c r="F558" s="23" t="str">
        <f>IF(D558="","",IF(Reisekosten!$K524&lt;&gt;Reisekosten!$H524,"Km-Geld: "&amp;Reisekosten!#REF!&amp;" "&amp;TEXT(Reisekosten!$H524,"t. MMM ")&amp;"bis "&amp;TEXT(Reisekosten!$K524,"t. MMM "),"Km-Geld: "&amp;Reisekosten!#REF!&amp;" am "&amp;TEXT(Reisekosten!$H524,"t. MMM ")))</f>
        <v/>
      </c>
    </row>
    <row r="559" spans="1:6">
      <c r="A559" s="103" t="str">
        <f>IFERROR(IF(C559="","",-Reisekosten!V553),"")</f>
        <v/>
      </c>
      <c r="B559" s="31" t="str">
        <f t="shared" si="16"/>
        <v/>
      </c>
      <c r="C559" s="32" t="str">
        <f>IF(Reisekosten!H553="","",TEXT(Reisekosten!H553,"MM")&amp;"-"&amp;TEXT(Reisekosten!H553,"tt"))</f>
        <v/>
      </c>
      <c r="D559" s="33" t="str">
        <f>IF(Reisekosten!K525="","",Reisekosten!K525)</f>
        <v/>
      </c>
      <c r="E559" s="31" t="str">
        <f t="shared" si="17"/>
        <v/>
      </c>
      <c r="F559" s="23" t="str">
        <f>IF(D559="","",IF(Reisekosten!$K525&lt;&gt;Reisekosten!$H525,"Km-Geld: "&amp;Reisekosten!#REF!&amp;" "&amp;TEXT(Reisekosten!$H525,"t. MMM ")&amp;"bis "&amp;TEXT(Reisekosten!$K525,"t. MMM "),"Km-Geld: "&amp;Reisekosten!#REF!&amp;" am "&amp;TEXT(Reisekosten!$H525,"t. MMM ")))</f>
        <v/>
      </c>
    </row>
    <row r="560" spans="1:6">
      <c r="A560" s="103" t="str">
        <f>IFERROR(IF(C560="","",-Reisekosten!V554),"")</f>
        <v/>
      </c>
      <c r="B560" s="31" t="str">
        <f t="shared" si="16"/>
        <v/>
      </c>
      <c r="C560" s="32" t="str">
        <f>IF(Reisekosten!H554="","",TEXT(Reisekosten!H554,"MM")&amp;"-"&amp;TEXT(Reisekosten!H554,"tt"))</f>
        <v/>
      </c>
      <c r="D560" s="33" t="str">
        <f>IF(Reisekosten!K526="","",Reisekosten!K526)</f>
        <v/>
      </c>
      <c r="E560" s="31" t="str">
        <f t="shared" si="17"/>
        <v/>
      </c>
      <c r="F560" s="23" t="str">
        <f>IF(D560="","",IF(Reisekosten!$K526&lt;&gt;Reisekosten!$H526,"Km-Geld: "&amp;Reisekosten!#REF!&amp;" "&amp;TEXT(Reisekosten!$H526,"t. MMM ")&amp;"bis "&amp;TEXT(Reisekosten!$K526,"t. MMM "),"Km-Geld: "&amp;Reisekosten!#REF!&amp;" am "&amp;TEXT(Reisekosten!$H526,"t. MMM ")))</f>
        <v/>
      </c>
    </row>
    <row r="561" spans="1:6">
      <c r="A561" s="103" t="str">
        <f>IFERROR(IF(C561="","",-Reisekosten!V555),"")</f>
        <v/>
      </c>
      <c r="B561" s="31" t="str">
        <f t="shared" si="16"/>
        <v/>
      </c>
      <c r="C561" s="32" t="str">
        <f>IF(Reisekosten!H555="","",TEXT(Reisekosten!H555,"MM")&amp;"-"&amp;TEXT(Reisekosten!H555,"tt"))</f>
        <v/>
      </c>
      <c r="D561" s="33" t="str">
        <f>IF(Reisekosten!K527="","",Reisekosten!K527)</f>
        <v/>
      </c>
      <c r="E561" s="31" t="str">
        <f t="shared" si="17"/>
        <v/>
      </c>
      <c r="F561" s="23" t="str">
        <f>IF(D561="","",IF(Reisekosten!$K527&lt;&gt;Reisekosten!$H527,"Km-Geld: "&amp;Reisekosten!#REF!&amp;" "&amp;TEXT(Reisekosten!$H527,"t. MMM ")&amp;"bis "&amp;TEXT(Reisekosten!$K527,"t. MMM "),"Km-Geld: "&amp;Reisekosten!#REF!&amp;" am "&amp;TEXT(Reisekosten!$H527,"t. MMM ")))</f>
        <v/>
      </c>
    </row>
    <row r="562" spans="1:6">
      <c r="A562" s="103" t="str">
        <f>IFERROR(IF(C562="","",-Reisekosten!V556),"")</f>
        <v/>
      </c>
      <c r="B562" s="31" t="str">
        <f t="shared" si="16"/>
        <v/>
      </c>
      <c r="C562" s="32" t="str">
        <f>IF(Reisekosten!H556="","",TEXT(Reisekosten!H556,"MM")&amp;"-"&amp;TEXT(Reisekosten!H556,"tt"))</f>
        <v/>
      </c>
      <c r="D562" s="33" t="str">
        <f>IF(Reisekosten!K528="","",Reisekosten!K528)</f>
        <v/>
      </c>
      <c r="E562" s="31" t="str">
        <f t="shared" si="17"/>
        <v/>
      </c>
      <c r="F562" s="23" t="str">
        <f>IF(D562="","",IF(Reisekosten!$K528&lt;&gt;Reisekosten!$H528,"Km-Geld: "&amp;Reisekosten!#REF!&amp;" "&amp;TEXT(Reisekosten!$H528,"t. MMM ")&amp;"bis "&amp;TEXT(Reisekosten!$K528,"t. MMM "),"Km-Geld: "&amp;Reisekosten!#REF!&amp;" am "&amp;TEXT(Reisekosten!$H528,"t. MMM ")))</f>
        <v/>
      </c>
    </row>
    <row r="563" spans="1:6">
      <c r="A563" s="103" t="str">
        <f>IFERROR(IF(C563="","",-Reisekosten!V557),"")</f>
        <v/>
      </c>
      <c r="B563" s="31" t="str">
        <f t="shared" si="16"/>
        <v/>
      </c>
      <c r="C563" s="32" t="str">
        <f>IF(Reisekosten!H557="","",TEXT(Reisekosten!H557,"MM")&amp;"-"&amp;TEXT(Reisekosten!H557,"tt"))</f>
        <v/>
      </c>
      <c r="D563" s="33" t="str">
        <f>IF(Reisekosten!K529="","",Reisekosten!K529)</f>
        <v/>
      </c>
      <c r="E563" s="31" t="str">
        <f t="shared" si="17"/>
        <v/>
      </c>
      <c r="F563" s="23" t="str">
        <f>IF(D563="","",IF(Reisekosten!$K529&lt;&gt;Reisekosten!$H529,"Km-Geld: "&amp;Reisekosten!#REF!&amp;" "&amp;TEXT(Reisekosten!$H529,"t. MMM ")&amp;"bis "&amp;TEXT(Reisekosten!$K529,"t. MMM "),"Km-Geld: "&amp;Reisekosten!#REF!&amp;" am "&amp;TEXT(Reisekosten!$H529,"t. MMM ")))</f>
        <v/>
      </c>
    </row>
    <row r="564" spans="1:6">
      <c r="A564" s="103" t="str">
        <f>IFERROR(IF(C564="","",-Reisekosten!V558),"")</f>
        <v/>
      </c>
      <c r="B564" s="31" t="str">
        <f t="shared" si="16"/>
        <v/>
      </c>
      <c r="C564" s="32" t="str">
        <f>IF(Reisekosten!H558="","",TEXT(Reisekosten!H558,"MM")&amp;"-"&amp;TEXT(Reisekosten!H558,"tt"))</f>
        <v/>
      </c>
      <c r="D564" s="33" t="str">
        <f>IF(Reisekosten!K530="","",Reisekosten!K530)</f>
        <v/>
      </c>
      <c r="E564" s="31" t="str">
        <f t="shared" si="17"/>
        <v/>
      </c>
      <c r="F564" s="23" t="str">
        <f>IF(D564="","",IF(Reisekosten!$K530&lt;&gt;Reisekosten!$H530,"Km-Geld: "&amp;Reisekosten!#REF!&amp;" "&amp;TEXT(Reisekosten!$H530,"t. MMM ")&amp;"bis "&amp;TEXT(Reisekosten!$K530,"t. MMM "),"Km-Geld: "&amp;Reisekosten!#REF!&amp;" am "&amp;TEXT(Reisekosten!$H530,"t. MMM ")))</f>
        <v/>
      </c>
    </row>
    <row r="565" spans="1:6">
      <c r="A565" s="103" t="str">
        <f>IFERROR(IF(C565="","",-Reisekosten!V559),"")</f>
        <v/>
      </c>
      <c r="B565" s="31" t="str">
        <f t="shared" si="16"/>
        <v/>
      </c>
      <c r="C565" s="32" t="str">
        <f>IF(Reisekosten!H559="","",TEXT(Reisekosten!H559,"MM")&amp;"-"&amp;TEXT(Reisekosten!H559,"tt"))</f>
        <v/>
      </c>
      <c r="D565" s="33" t="str">
        <f>IF(Reisekosten!K531="","",Reisekosten!K531)</f>
        <v/>
      </c>
      <c r="E565" s="31" t="str">
        <f t="shared" si="17"/>
        <v/>
      </c>
      <c r="F565" s="23" t="str">
        <f>IF(D565="","",IF(Reisekosten!$K531&lt;&gt;Reisekosten!$H531,"Km-Geld: "&amp;Reisekosten!#REF!&amp;" "&amp;TEXT(Reisekosten!$H531,"t. MMM ")&amp;"bis "&amp;TEXT(Reisekosten!$K531,"t. MMM "),"Km-Geld: "&amp;Reisekosten!#REF!&amp;" am "&amp;TEXT(Reisekosten!$H531,"t. MMM ")))</f>
        <v/>
      </c>
    </row>
    <row r="566" spans="1:6">
      <c r="A566" s="103" t="str">
        <f>IFERROR(IF(C566="","",-Reisekosten!V560),"")</f>
        <v/>
      </c>
      <c r="B566" s="31" t="str">
        <f t="shared" si="16"/>
        <v/>
      </c>
      <c r="C566" s="32" t="str">
        <f>IF(Reisekosten!H560="","",TEXT(Reisekosten!H560,"MM")&amp;"-"&amp;TEXT(Reisekosten!H560,"tt"))</f>
        <v/>
      </c>
      <c r="D566" s="33" t="str">
        <f>IF(Reisekosten!K532="","",Reisekosten!K532)</f>
        <v/>
      </c>
      <c r="E566" s="31" t="str">
        <f t="shared" si="17"/>
        <v/>
      </c>
      <c r="F566" s="23" t="str">
        <f>IF(D566="","",IF(Reisekosten!$K532&lt;&gt;Reisekosten!$H532,"Km-Geld: "&amp;Reisekosten!#REF!&amp;" "&amp;TEXT(Reisekosten!$H532,"t. MMM ")&amp;"bis "&amp;TEXT(Reisekosten!$K532,"t. MMM "),"Km-Geld: "&amp;Reisekosten!#REF!&amp;" am "&amp;TEXT(Reisekosten!$H532,"t. MMM ")))</f>
        <v/>
      </c>
    </row>
    <row r="567" spans="1:6">
      <c r="A567" s="103" t="str">
        <f>IFERROR(IF(C567="","",-Reisekosten!V561),"")</f>
        <v/>
      </c>
      <c r="B567" s="31" t="str">
        <f t="shared" si="16"/>
        <v/>
      </c>
      <c r="C567" s="32" t="str">
        <f>IF(Reisekosten!H561="","",TEXT(Reisekosten!H561,"MM")&amp;"-"&amp;TEXT(Reisekosten!H561,"tt"))</f>
        <v/>
      </c>
      <c r="D567" s="33" t="str">
        <f>IF(Reisekosten!K533="","",Reisekosten!K533)</f>
        <v/>
      </c>
      <c r="E567" s="31" t="str">
        <f t="shared" si="17"/>
        <v/>
      </c>
      <c r="F567" s="23" t="str">
        <f>IF(D567="","",IF(Reisekosten!$K533&lt;&gt;Reisekosten!$H533,"Km-Geld: "&amp;Reisekosten!#REF!&amp;" "&amp;TEXT(Reisekosten!$H533,"t. MMM ")&amp;"bis "&amp;TEXT(Reisekosten!$K533,"t. MMM "),"Km-Geld: "&amp;Reisekosten!#REF!&amp;" am "&amp;TEXT(Reisekosten!$H533,"t. MMM ")))</f>
        <v/>
      </c>
    </row>
    <row r="568" spans="1:6">
      <c r="A568" s="103" t="str">
        <f>IFERROR(IF(C568="","",-Reisekosten!V562),"")</f>
        <v/>
      </c>
      <c r="B568" s="31" t="str">
        <f t="shared" si="16"/>
        <v/>
      </c>
      <c r="C568" s="32" t="str">
        <f>IF(Reisekosten!H562="","",TEXT(Reisekosten!H562,"MM")&amp;"-"&amp;TEXT(Reisekosten!H562,"tt"))</f>
        <v/>
      </c>
      <c r="D568" s="33" t="str">
        <f>IF(Reisekosten!K534="","",Reisekosten!K534)</f>
        <v/>
      </c>
      <c r="E568" s="31" t="str">
        <f t="shared" si="17"/>
        <v/>
      </c>
      <c r="F568" s="23" t="str">
        <f>IF(D568="","",IF(Reisekosten!$K534&lt;&gt;Reisekosten!$H534,"Km-Geld: "&amp;Reisekosten!#REF!&amp;" "&amp;TEXT(Reisekosten!$H534,"t. MMM ")&amp;"bis "&amp;TEXT(Reisekosten!$K534,"t. MMM "),"Km-Geld: "&amp;Reisekosten!#REF!&amp;" am "&amp;TEXT(Reisekosten!$H534,"t. MMM ")))</f>
        <v/>
      </c>
    </row>
    <row r="569" spans="1:6">
      <c r="A569" s="103" t="str">
        <f>IFERROR(IF(C569="","",-Reisekosten!V563),"")</f>
        <v/>
      </c>
      <c r="B569" s="31" t="str">
        <f t="shared" si="16"/>
        <v/>
      </c>
      <c r="C569" s="32" t="str">
        <f>IF(Reisekosten!H563="","",TEXT(Reisekosten!H563,"MM")&amp;"-"&amp;TEXT(Reisekosten!H563,"tt"))</f>
        <v/>
      </c>
      <c r="D569" s="33" t="str">
        <f>IF(Reisekosten!K535="","",Reisekosten!K535)</f>
        <v/>
      </c>
      <c r="E569" s="31" t="str">
        <f t="shared" si="17"/>
        <v/>
      </c>
      <c r="F569" s="23" t="str">
        <f>IF(D569="","",IF(Reisekosten!$K535&lt;&gt;Reisekosten!$H535,"Km-Geld: "&amp;Reisekosten!#REF!&amp;" "&amp;TEXT(Reisekosten!$H535,"t. MMM ")&amp;"bis "&amp;TEXT(Reisekosten!$K535,"t. MMM "),"Km-Geld: "&amp;Reisekosten!#REF!&amp;" am "&amp;TEXT(Reisekosten!$H535,"t. MMM ")))</f>
        <v/>
      </c>
    </row>
    <row r="570" spans="1:6">
      <c r="A570" s="103" t="str">
        <f>IFERROR(IF(C570="","",-Reisekosten!V564),"")</f>
        <v/>
      </c>
      <c r="B570" s="31" t="str">
        <f t="shared" si="16"/>
        <v/>
      </c>
      <c r="C570" s="32" t="str">
        <f>IF(Reisekosten!H564="","",TEXT(Reisekosten!H564,"MM")&amp;"-"&amp;TEXT(Reisekosten!H564,"tt"))</f>
        <v/>
      </c>
      <c r="D570" s="33" t="str">
        <f>IF(Reisekosten!K536="","",Reisekosten!K536)</f>
        <v/>
      </c>
      <c r="E570" s="31" t="str">
        <f t="shared" si="17"/>
        <v/>
      </c>
      <c r="F570" s="23" t="str">
        <f>IF(D570="","",IF(Reisekosten!$K536&lt;&gt;Reisekosten!$H536,"Km-Geld: "&amp;Reisekosten!#REF!&amp;" "&amp;TEXT(Reisekosten!$H536,"t. MMM ")&amp;"bis "&amp;TEXT(Reisekosten!$K536,"t. MMM "),"Km-Geld: "&amp;Reisekosten!#REF!&amp;" am "&amp;TEXT(Reisekosten!$H536,"t. MMM ")))</f>
        <v/>
      </c>
    </row>
    <row r="571" spans="1:6">
      <c r="A571" s="103" t="str">
        <f>IFERROR(IF(C571="","",-Reisekosten!V565),"")</f>
        <v/>
      </c>
      <c r="B571" s="31" t="str">
        <f t="shared" si="16"/>
        <v/>
      </c>
      <c r="C571" s="32" t="str">
        <f>IF(Reisekosten!H565="","",TEXT(Reisekosten!H565,"MM")&amp;"-"&amp;TEXT(Reisekosten!H565,"tt"))</f>
        <v/>
      </c>
      <c r="D571" s="33" t="str">
        <f>IF(Reisekosten!K537="","",Reisekosten!K537)</f>
        <v/>
      </c>
      <c r="E571" s="31" t="str">
        <f t="shared" si="17"/>
        <v/>
      </c>
      <c r="F571" s="23" t="str">
        <f>IF(D571="","",IF(Reisekosten!$K537&lt;&gt;Reisekosten!$H537,"Km-Geld: "&amp;Reisekosten!#REF!&amp;" "&amp;TEXT(Reisekosten!$H537,"t. MMM ")&amp;"bis "&amp;TEXT(Reisekosten!$K537,"t. MMM "),"Km-Geld: "&amp;Reisekosten!#REF!&amp;" am "&amp;TEXT(Reisekosten!$H537,"t. MMM ")))</f>
        <v/>
      </c>
    </row>
    <row r="572" spans="1:6">
      <c r="A572" s="103" t="str">
        <f>IFERROR(IF(C572="","",-Reisekosten!V566),"")</f>
        <v/>
      </c>
      <c r="B572" s="31" t="str">
        <f t="shared" si="16"/>
        <v/>
      </c>
      <c r="C572" s="32" t="str">
        <f>IF(Reisekosten!H566="","",TEXT(Reisekosten!H566,"MM")&amp;"-"&amp;TEXT(Reisekosten!H566,"tt"))</f>
        <v/>
      </c>
      <c r="D572" s="33" t="str">
        <f>IF(Reisekosten!K538="","",Reisekosten!K538)</f>
        <v/>
      </c>
      <c r="E572" s="31" t="str">
        <f t="shared" si="17"/>
        <v/>
      </c>
      <c r="F572" s="23" t="str">
        <f>IF(D572="","",IF(Reisekosten!$K538&lt;&gt;Reisekosten!$H538,"Km-Geld: "&amp;Reisekosten!#REF!&amp;" "&amp;TEXT(Reisekosten!$H538,"t. MMM ")&amp;"bis "&amp;TEXT(Reisekosten!$K538,"t. MMM "),"Km-Geld: "&amp;Reisekosten!#REF!&amp;" am "&amp;TEXT(Reisekosten!$H538,"t. MMM ")))</f>
        <v/>
      </c>
    </row>
    <row r="573" spans="1:6">
      <c r="A573" s="103" t="str">
        <f>IFERROR(IF(C573="","",-Reisekosten!V567),"")</f>
        <v/>
      </c>
      <c r="B573" s="31" t="str">
        <f t="shared" si="16"/>
        <v/>
      </c>
      <c r="C573" s="32" t="str">
        <f>IF(Reisekosten!H567="","",TEXT(Reisekosten!H567,"MM")&amp;"-"&amp;TEXT(Reisekosten!H567,"tt"))</f>
        <v/>
      </c>
      <c r="D573" s="33" t="str">
        <f>IF(Reisekosten!K539="","",Reisekosten!K539)</f>
        <v/>
      </c>
      <c r="E573" s="31" t="str">
        <f t="shared" si="17"/>
        <v/>
      </c>
      <c r="F573" s="23" t="str">
        <f>IF(D573="","",IF(Reisekosten!$K539&lt;&gt;Reisekosten!$H539,"Km-Geld: "&amp;Reisekosten!#REF!&amp;" "&amp;TEXT(Reisekosten!$H539,"t. MMM ")&amp;"bis "&amp;TEXT(Reisekosten!$K539,"t. MMM "),"Km-Geld: "&amp;Reisekosten!#REF!&amp;" am "&amp;TEXT(Reisekosten!$H539,"t. MMM ")))</f>
        <v/>
      </c>
    </row>
    <row r="574" spans="1:6">
      <c r="A574" s="103" t="str">
        <f>IFERROR(IF(C574="","",-Reisekosten!V568),"")</f>
        <v/>
      </c>
      <c r="B574" s="31" t="str">
        <f t="shared" si="16"/>
        <v/>
      </c>
      <c r="C574" s="32" t="str">
        <f>IF(Reisekosten!H568="","",TEXT(Reisekosten!H568,"MM")&amp;"-"&amp;TEXT(Reisekosten!H568,"tt"))</f>
        <v/>
      </c>
      <c r="D574" s="33" t="str">
        <f>IF(Reisekosten!K540="","",Reisekosten!K540)</f>
        <v/>
      </c>
      <c r="E574" s="31" t="str">
        <f t="shared" si="17"/>
        <v/>
      </c>
      <c r="F574" s="23" t="str">
        <f>IF(D574="","",IF(Reisekosten!$K540&lt;&gt;Reisekosten!$H540,"Km-Geld: "&amp;Reisekosten!#REF!&amp;" "&amp;TEXT(Reisekosten!$H540,"t. MMM ")&amp;"bis "&amp;TEXT(Reisekosten!$K540,"t. MMM "),"Km-Geld: "&amp;Reisekosten!#REF!&amp;" am "&amp;TEXT(Reisekosten!$H540,"t. MMM ")))</f>
        <v/>
      </c>
    </row>
    <row r="575" spans="1:6">
      <c r="A575" s="103" t="str">
        <f>IFERROR(IF(C575="","",-Reisekosten!V569),"")</f>
        <v/>
      </c>
      <c r="B575" s="31" t="str">
        <f t="shared" si="16"/>
        <v/>
      </c>
      <c r="C575" s="32" t="str">
        <f>IF(Reisekosten!H569="","",TEXT(Reisekosten!H569,"MM")&amp;"-"&amp;TEXT(Reisekosten!H569,"tt"))</f>
        <v/>
      </c>
      <c r="D575" s="33" t="str">
        <f>IF(Reisekosten!K541="","",Reisekosten!K541)</f>
        <v/>
      </c>
      <c r="E575" s="31" t="str">
        <f t="shared" si="17"/>
        <v/>
      </c>
      <c r="F575" s="23" t="str">
        <f>IF(D575="","",IF(Reisekosten!$K541&lt;&gt;Reisekosten!$H541,"Km-Geld: "&amp;Reisekosten!#REF!&amp;" "&amp;TEXT(Reisekosten!$H541,"t. MMM ")&amp;"bis "&amp;TEXT(Reisekosten!$K541,"t. MMM "),"Km-Geld: "&amp;Reisekosten!#REF!&amp;" am "&amp;TEXT(Reisekosten!$H541,"t. MMM ")))</f>
        <v/>
      </c>
    </row>
    <row r="576" spans="1:6">
      <c r="A576" s="103" t="str">
        <f>IFERROR(IF(C576="","",-Reisekosten!V570),"")</f>
        <v/>
      </c>
      <c r="B576" s="31" t="str">
        <f t="shared" si="16"/>
        <v/>
      </c>
      <c r="C576" s="32" t="str">
        <f>IF(Reisekosten!H570="","",TEXT(Reisekosten!H570,"MM")&amp;"-"&amp;TEXT(Reisekosten!H570,"tt"))</f>
        <v/>
      </c>
      <c r="D576" s="33" t="str">
        <f>IF(Reisekosten!K542="","",Reisekosten!K542)</f>
        <v/>
      </c>
      <c r="E576" s="31" t="str">
        <f t="shared" si="17"/>
        <v/>
      </c>
      <c r="F576" s="23" t="str">
        <f>IF(D576="","",IF(Reisekosten!$K542&lt;&gt;Reisekosten!$H542,"Km-Geld: "&amp;Reisekosten!#REF!&amp;" "&amp;TEXT(Reisekosten!$H542,"t. MMM ")&amp;"bis "&amp;TEXT(Reisekosten!$K542,"t. MMM "),"Km-Geld: "&amp;Reisekosten!#REF!&amp;" am "&amp;TEXT(Reisekosten!$H542,"t. MMM ")))</f>
        <v/>
      </c>
    </row>
    <row r="577" spans="1:6">
      <c r="A577" s="103" t="str">
        <f>IFERROR(IF(C577="","",-Reisekosten!V571),"")</f>
        <v/>
      </c>
      <c r="B577" s="31" t="str">
        <f t="shared" si="16"/>
        <v/>
      </c>
      <c r="C577" s="32" t="str">
        <f>IF(Reisekosten!H571="","",TEXT(Reisekosten!H571,"MM")&amp;"-"&amp;TEXT(Reisekosten!H571,"tt"))</f>
        <v/>
      </c>
      <c r="D577" s="33" t="str">
        <f>IF(Reisekosten!K543="","",Reisekosten!K543)</f>
        <v/>
      </c>
      <c r="E577" s="31" t="str">
        <f t="shared" si="17"/>
        <v/>
      </c>
      <c r="F577" s="23" t="str">
        <f>IF(D577="","",IF(Reisekosten!$K543&lt;&gt;Reisekosten!$H543,"Km-Geld: "&amp;Reisekosten!#REF!&amp;" "&amp;TEXT(Reisekosten!$H543,"t. MMM ")&amp;"bis "&amp;TEXT(Reisekosten!$K543,"t. MMM "),"Km-Geld: "&amp;Reisekosten!#REF!&amp;" am "&amp;TEXT(Reisekosten!$H543,"t. MMM ")))</f>
        <v/>
      </c>
    </row>
    <row r="578" spans="1:6">
      <c r="A578" s="103" t="str">
        <f>IFERROR(IF(C578="","",-Reisekosten!V572),"")</f>
        <v/>
      </c>
      <c r="B578" s="31" t="str">
        <f t="shared" si="16"/>
        <v/>
      </c>
      <c r="C578" s="32" t="str">
        <f>IF(Reisekosten!H572="","",TEXT(Reisekosten!H572,"MM")&amp;"-"&amp;TEXT(Reisekosten!H572,"tt"))</f>
        <v/>
      </c>
      <c r="D578" s="33" t="str">
        <f>IF(Reisekosten!K544="","",Reisekosten!K544)</f>
        <v/>
      </c>
      <c r="E578" s="31" t="str">
        <f t="shared" si="17"/>
        <v/>
      </c>
      <c r="F578" s="23" t="str">
        <f>IF(D578="","",IF(Reisekosten!$K544&lt;&gt;Reisekosten!$H544,"Km-Geld: "&amp;Reisekosten!#REF!&amp;" "&amp;TEXT(Reisekosten!$H544,"t. MMM ")&amp;"bis "&amp;TEXT(Reisekosten!$K544,"t. MMM "),"Km-Geld: "&amp;Reisekosten!#REF!&amp;" am "&amp;TEXT(Reisekosten!$H544,"t. MMM ")))</f>
        <v/>
      </c>
    </row>
    <row r="579" spans="1:6">
      <c r="A579" s="103" t="str">
        <f>IFERROR(IF(C579="","",-Reisekosten!V573),"")</f>
        <v/>
      </c>
      <c r="B579" s="31" t="str">
        <f t="shared" si="16"/>
        <v/>
      </c>
      <c r="C579" s="32" t="str">
        <f>IF(Reisekosten!H573="","",TEXT(Reisekosten!H573,"MM")&amp;"-"&amp;TEXT(Reisekosten!H573,"tt"))</f>
        <v/>
      </c>
      <c r="D579" s="33" t="str">
        <f>IF(Reisekosten!K545="","",Reisekosten!K545)</f>
        <v/>
      </c>
      <c r="E579" s="31" t="str">
        <f t="shared" si="17"/>
        <v/>
      </c>
      <c r="F579" s="23" t="str">
        <f>IF(D579="","",IF(Reisekosten!$K545&lt;&gt;Reisekosten!$H545,"Km-Geld: "&amp;Reisekosten!#REF!&amp;" "&amp;TEXT(Reisekosten!$H545,"t. MMM ")&amp;"bis "&amp;TEXT(Reisekosten!$K545,"t. MMM "),"Km-Geld: "&amp;Reisekosten!#REF!&amp;" am "&amp;TEXT(Reisekosten!$H545,"t. MMM ")))</f>
        <v/>
      </c>
    </row>
    <row r="580" spans="1:6">
      <c r="A580" s="103" t="str">
        <f>IFERROR(IF(C580="","",-Reisekosten!V574),"")</f>
        <v/>
      </c>
      <c r="B580" s="31" t="str">
        <f t="shared" si="16"/>
        <v/>
      </c>
      <c r="C580" s="32" t="str">
        <f>IF(Reisekosten!H574="","",TEXT(Reisekosten!H574,"MM")&amp;"-"&amp;TEXT(Reisekosten!H574,"tt"))</f>
        <v/>
      </c>
      <c r="D580" s="33" t="str">
        <f>IF(Reisekosten!K546="","",Reisekosten!K546)</f>
        <v/>
      </c>
      <c r="E580" s="31" t="str">
        <f t="shared" si="17"/>
        <v/>
      </c>
      <c r="F580" s="23" t="str">
        <f>IF(D580="","",IF(Reisekosten!$K546&lt;&gt;Reisekosten!$H546,"Km-Geld: "&amp;Reisekosten!#REF!&amp;" "&amp;TEXT(Reisekosten!$H546,"t. MMM ")&amp;"bis "&amp;TEXT(Reisekosten!$K546,"t. MMM "),"Km-Geld: "&amp;Reisekosten!#REF!&amp;" am "&amp;TEXT(Reisekosten!$H546,"t. MMM ")))</f>
        <v/>
      </c>
    </row>
    <row r="581" spans="1:6">
      <c r="A581" s="103" t="str">
        <f>IFERROR(IF(C581="","",-Reisekosten!V575),"")</f>
        <v/>
      </c>
      <c r="B581" s="31" t="str">
        <f t="shared" si="16"/>
        <v/>
      </c>
      <c r="C581" s="32" t="str">
        <f>IF(Reisekosten!H575="","",TEXT(Reisekosten!H575,"MM")&amp;"-"&amp;TEXT(Reisekosten!H575,"tt"))</f>
        <v/>
      </c>
      <c r="D581" s="33" t="str">
        <f>IF(Reisekosten!K547="","",Reisekosten!K547)</f>
        <v/>
      </c>
      <c r="E581" s="31" t="str">
        <f t="shared" si="17"/>
        <v/>
      </c>
      <c r="F581" s="23" t="str">
        <f>IF(D581="","",IF(Reisekosten!$K547&lt;&gt;Reisekosten!$H547,"Km-Geld: "&amp;Reisekosten!#REF!&amp;" "&amp;TEXT(Reisekosten!$H547,"t. MMM ")&amp;"bis "&amp;TEXT(Reisekosten!$K547,"t. MMM "),"Km-Geld: "&amp;Reisekosten!#REF!&amp;" am "&amp;TEXT(Reisekosten!$H547,"t. MMM ")))</f>
        <v/>
      </c>
    </row>
    <row r="582" spans="1:6">
      <c r="A582" s="103" t="str">
        <f>IFERROR(IF(C582="","",-Reisekosten!V576),"")</f>
        <v/>
      </c>
      <c r="B582" s="31" t="str">
        <f t="shared" si="16"/>
        <v/>
      </c>
      <c r="C582" s="32" t="str">
        <f>IF(Reisekosten!H576="","",TEXT(Reisekosten!H576,"MM")&amp;"-"&amp;TEXT(Reisekosten!H576,"tt"))</f>
        <v/>
      </c>
      <c r="D582" s="33" t="str">
        <f>IF(Reisekosten!K548="","",Reisekosten!K548)</f>
        <v/>
      </c>
      <c r="E582" s="31" t="str">
        <f t="shared" si="17"/>
        <v/>
      </c>
      <c r="F582" s="23" t="str">
        <f>IF(D582="","",IF(Reisekosten!$K548&lt;&gt;Reisekosten!$H548,"Km-Geld: "&amp;Reisekosten!#REF!&amp;" "&amp;TEXT(Reisekosten!$H548,"t. MMM ")&amp;"bis "&amp;TEXT(Reisekosten!$K548,"t. MMM "),"Km-Geld: "&amp;Reisekosten!#REF!&amp;" am "&amp;TEXT(Reisekosten!$H548,"t. MMM ")))</f>
        <v/>
      </c>
    </row>
    <row r="583" spans="1:6">
      <c r="A583" s="103" t="str">
        <f>IFERROR(IF(C583="","",-Reisekosten!V577),"")</f>
        <v/>
      </c>
      <c r="B583" s="31" t="str">
        <f t="shared" si="16"/>
        <v/>
      </c>
      <c r="C583" s="32" t="str">
        <f>IF(Reisekosten!H577="","",TEXT(Reisekosten!H577,"MM")&amp;"-"&amp;TEXT(Reisekosten!H577,"tt"))</f>
        <v/>
      </c>
      <c r="D583" s="33" t="str">
        <f>IF(Reisekosten!K549="","",Reisekosten!K549)</f>
        <v/>
      </c>
      <c r="E583" s="31" t="str">
        <f t="shared" si="17"/>
        <v/>
      </c>
      <c r="F583" s="23" t="str">
        <f>IF(D583="","",IF(Reisekosten!$K549&lt;&gt;Reisekosten!$H549,"Km-Geld: "&amp;Reisekosten!#REF!&amp;" "&amp;TEXT(Reisekosten!$H549,"t. MMM ")&amp;"bis "&amp;TEXT(Reisekosten!$K549,"t. MMM "),"Km-Geld: "&amp;Reisekosten!#REF!&amp;" am "&amp;TEXT(Reisekosten!$H549,"t. MMM ")))</f>
        <v/>
      </c>
    </row>
    <row r="584" spans="1:6">
      <c r="A584" s="103" t="str">
        <f>IFERROR(IF(C584="","",-Reisekosten!V578),"")</f>
        <v/>
      </c>
      <c r="B584" s="31" t="str">
        <f t="shared" si="16"/>
        <v/>
      </c>
      <c r="C584" s="32" t="str">
        <f>IF(Reisekosten!H578="","",TEXT(Reisekosten!H578,"MM")&amp;"-"&amp;TEXT(Reisekosten!H578,"tt"))</f>
        <v/>
      </c>
      <c r="D584" s="33" t="str">
        <f>IF(Reisekosten!K550="","",Reisekosten!K550)</f>
        <v/>
      </c>
      <c r="E584" s="31" t="str">
        <f t="shared" si="17"/>
        <v/>
      </c>
      <c r="F584" s="23" t="str">
        <f>IF(D584="","",IF(Reisekosten!$K550&lt;&gt;Reisekosten!$H550,"Km-Geld: "&amp;Reisekosten!#REF!&amp;" "&amp;TEXT(Reisekosten!$H550,"t. MMM ")&amp;"bis "&amp;TEXT(Reisekosten!$K550,"t. MMM "),"Km-Geld: "&amp;Reisekosten!#REF!&amp;" am "&amp;TEXT(Reisekosten!$H550,"t. MMM ")))</f>
        <v/>
      </c>
    </row>
    <row r="585" spans="1:6">
      <c r="A585" s="103" t="str">
        <f>IFERROR(IF(C585="","",-Reisekosten!V579),"")</f>
        <v/>
      </c>
      <c r="B585" s="31" t="str">
        <f t="shared" si="16"/>
        <v/>
      </c>
      <c r="C585" s="32" t="str">
        <f>IF(Reisekosten!H579="","",TEXT(Reisekosten!H579,"MM")&amp;"-"&amp;TEXT(Reisekosten!H579,"tt"))</f>
        <v/>
      </c>
      <c r="D585" s="33" t="str">
        <f>IF(Reisekosten!K551="","",Reisekosten!K551)</f>
        <v/>
      </c>
      <c r="E585" s="31" t="str">
        <f t="shared" si="17"/>
        <v/>
      </c>
      <c r="F585" s="23" t="str">
        <f>IF(D585="","",IF(Reisekosten!$K551&lt;&gt;Reisekosten!$H551,"Km-Geld: "&amp;Reisekosten!#REF!&amp;" "&amp;TEXT(Reisekosten!$H551,"t. MMM ")&amp;"bis "&amp;TEXT(Reisekosten!$K551,"t. MMM "),"Km-Geld: "&amp;Reisekosten!#REF!&amp;" am "&amp;TEXT(Reisekosten!$H551,"t. MMM ")))</f>
        <v/>
      </c>
    </row>
    <row r="586" spans="1:6">
      <c r="A586" s="103" t="str">
        <f>IFERROR(IF(C586="","",-Reisekosten!V580),"")</f>
        <v/>
      </c>
      <c r="B586" s="31" t="str">
        <f t="shared" si="16"/>
        <v/>
      </c>
      <c r="C586" s="32" t="str">
        <f>IF(Reisekosten!H580="","",TEXT(Reisekosten!H580,"MM")&amp;"-"&amp;TEXT(Reisekosten!H580,"tt"))</f>
        <v/>
      </c>
      <c r="D586" s="33" t="str">
        <f>IF(Reisekosten!K552="","",Reisekosten!K552)</f>
        <v/>
      </c>
      <c r="E586" s="31" t="str">
        <f t="shared" si="17"/>
        <v/>
      </c>
      <c r="F586" s="23" t="str">
        <f>IF(D586="","",IF(Reisekosten!$K552&lt;&gt;Reisekosten!$H552,"Km-Geld: "&amp;Reisekosten!#REF!&amp;" "&amp;TEXT(Reisekosten!$H552,"t. MMM ")&amp;"bis "&amp;TEXT(Reisekosten!$K552,"t. MMM "),"Km-Geld: "&amp;Reisekosten!#REF!&amp;" am "&amp;TEXT(Reisekosten!$H552,"t. MMM ")))</f>
        <v/>
      </c>
    </row>
    <row r="587" spans="1:6">
      <c r="D587" s="33" t="str">
        <f>IF(Reisekosten!K553="","",Reisekosten!K553)</f>
        <v/>
      </c>
      <c r="E587" s="31" t="str">
        <f t="shared" si="17"/>
        <v/>
      </c>
      <c r="F587" s="23" t="str">
        <f>IF(D587="","",IF(Reisekosten!$K553&lt;&gt;Reisekosten!$H553,"Km-Geld: "&amp;Reisekosten!#REF!&amp;" "&amp;TEXT(Reisekosten!$H553,"t. MMM ")&amp;"bis "&amp;TEXT(Reisekosten!$K553,"t. MMM "),"Km-Geld: "&amp;Reisekosten!#REF!&amp;" am "&amp;TEXT(Reisekosten!$H553,"t. MMM ")))</f>
        <v/>
      </c>
    </row>
    <row r="588" spans="1:6">
      <c r="D588" s="33" t="str">
        <f>IF(Reisekosten!K554="","",Reisekosten!K554)</f>
        <v/>
      </c>
      <c r="E588" s="31" t="str">
        <f t="shared" si="17"/>
        <v/>
      </c>
      <c r="F588" s="23" t="str">
        <f>IF(D588="","",IF(Reisekosten!$K554&lt;&gt;Reisekosten!$H554,"Km-Geld: "&amp;Reisekosten!#REF!&amp;" "&amp;TEXT(Reisekosten!$H554,"t. MMM ")&amp;"bis "&amp;TEXT(Reisekosten!$K554,"t. MMM "),"Km-Geld: "&amp;Reisekosten!#REF!&amp;" am "&amp;TEXT(Reisekosten!$H554,"t. MMM ")))</f>
        <v/>
      </c>
    </row>
    <row r="589" spans="1:6">
      <c r="D589" s="33" t="str">
        <f>IF(Reisekosten!K555="","",Reisekosten!K555)</f>
        <v/>
      </c>
      <c r="E589" s="31" t="str">
        <f t="shared" ref="E589:E592" si="18">IF(A589="","",$E$8)</f>
        <v/>
      </c>
      <c r="F589" s="23" t="str">
        <f>IF(D589="","",IF(Reisekosten!$K555&lt;&gt;Reisekosten!$H555,"Km-Geld: "&amp;Reisekosten!#REF!&amp;" "&amp;TEXT(Reisekosten!$H555,"t. MMM ")&amp;"bis "&amp;TEXT(Reisekosten!$K555,"t. MMM "),"Km-Geld: "&amp;Reisekosten!#REF!&amp;" am "&amp;TEXT(Reisekosten!$H555,"t. MMM ")))</f>
        <v/>
      </c>
    </row>
    <row r="590" spans="1:6">
      <c r="D590" s="33" t="str">
        <f>IF(Reisekosten!K556="","",Reisekosten!K556)</f>
        <v/>
      </c>
      <c r="E590" s="31" t="str">
        <f t="shared" si="18"/>
        <v/>
      </c>
      <c r="F590" s="23" t="str">
        <f>IF(D590="","",IF(Reisekosten!$K556&lt;&gt;Reisekosten!$H556,"Km-Geld: "&amp;Reisekosten!#REF!&amp;" "&amp;TEXT(Reisekosten!$H556,"t. MMM ")&amp;"bis "&amp;TEXT(Reisekosten!$K556,"t. MMM "),"Km-Geld: "&amp;Reisekosten!#REF!&amp;" am "&amp;TEXT(Reisekosten!$H556,"t. MMM ")))</f>
        <v/>
      </c>
    </row>
    <row r="591" spans="1:6">
      <c r="D591" s="33" t="str">
        <f>IF(Reisekosten!K557="","",Reisekosten!K557)</f>
        <v/>
      </c>
      <c r="E591" s="31" t="str">
        <f t="shared" si="18"/>
        <v/>
      </c>
      <c r="F591" s="23" t="str">
        <f>IF(D591="","",IF(Reisekosten!$K557&lt;&gt;Reisekosten!$H557,"Km-Geld: "&amp;Reisekosten!#REF!&amp;" "&amp;TEXT(Reisekosten!$H557,"t. MMM ")&amp;"bis "&amp;TEXT(Reisekosten!$K557,"t. MMM "),"Km-Geld: "&amp;Reisekosten!#REF!&amp;" am "&amp;TEXT(Reisekosten!$H557,"t. MMM ")))</f>
        <v/>
      </c>
    </row>
    <row r="592" spans="1:6">
      <c r="D592" s="33" t="str">
        <f>IF(Reisekosten!K558="","",Reisekosten!K558)</f>
        <v/>
      </c>
      <c r="E592" s="31" t="str">
        <f t="shared" si="18"/>
        <v/>
      </c>
      <c r="F592" s="23" t="str">
        <f>IF(D592="","",IF(Reisekosten!$K558&lt;&gt;Reisekosten!$H558,"Km-Geld: "&amp;Reisekosten!#REF!&amp;" "&amp;TEXT(Reisekosten!$H558,"t. MMM ")&amp;"bis "&amp;TEXT(Reisekosten!$K558,"t. MMM "),"Km-Geld: "&amp;Reisekosten!#REF!&amp;" am "&amp;TEXT(Reisekosten!$H558,"t. MMM ")))</f>
        <v/>
      </c>
    </row>
  </sheetData>
  <sheetProtection algorithmName="SHA-512" hashValue="pbyKsAVvv2e6GhCuiguDHWN7Pafo8XLGCwCWtypvHmW6u3ldboLvGNOKsh4ZOS/g0FvhWCNl8i0wRQNwYrMIIA==" saltValue="PBi7tEXrk4ijPJ6iHOlE/A==" spinCount="100000" sheet="1" objects="1" scenarios="1"/>
  <hyperlinks>
    <hyperlink ref="A1" r:id="rId1"/>
  </hyperlinks>
  <pageMargins left="0.7" right="0.7" top="0.78740157499999996" bottom="0.78740157499999996" header="0.3" footer="0.3"/>
  <ignoredErrors>
    <ignoredError sqref="D14:D168 F12:F205" emptyCellReference="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dimension ref="A1:F183"/>
  <sheetViews>
    <sheetView topLeftCell="A8" workbookViewId="0">
      <pane ySplit="4" topLeftCell="A12" activePane="bottomLeft" state="frozen"/>
      <selection activeCell="A8" sqref="A8"/>
      <selection pane="bottomLeft" activeCell="A12" sqref="A12:F183"/>
    </sheetView>
  </sheetViews>
  <sheetFormatPr baseColWidth="10" defaultColWidth="11.42578125" defaultRowHeight="15" outlineLevelRow="1"/>
  <cols>
    <col min="1" max="1" width="21.7109375" style="27" bestFit="1" customWidth="1"/>
    <col min="2" max="2" width="13.42578125" style="27" customWidth="1"/>
    <col min="3" max="3" width="13.42578125" style="27" bestFit="1" customWidth="1"/>
    <col min="4" max="4" width="11.42578125" style="27"/>
    <col min="5" max="5" width="14.28515625" style="27" bestFit="1" customWidth="1"/>
    <col min="6" max="6" width="64.7109375" style="23" bestFit="1" customWidth="1"/>
    <col min="7" max="16384" width="11.42578125" style="23"/>
  </cols>
  <sheetData>
    <row r="1" spans="1:6" hidden="1" outlineLevel="1">
      <c r="A1" s="26" t="s">
        <v>2161</v>
      </c>
      <c r="B1" s="27" t="s">
        <v>2162</v>
      </c>
      <c r="D1" s="27" t="s">
        <v>2163</v>
      </c>
    </row>
    <row r="2" spans="1:6" hidden="1" outlineLevel="1">
      <c r="A2" s="26"/>
      <c r="D2" s="27" t="s">
        <v>2164</v>
      </c>
    </row>
    <row r="3" spans="1:6" hidden="1" outlineLevel="1">
      <c r="D3" s="27" t="s">
        <v>2165</v>
      </c>
    </row>
    <row r="4" spans="1:6" hidden="1" outlineLevel="1">
      <c r="D4" s="27" t="s">
        <v>2166</v>
      </c>
    </row>
    <row r="5" spans="1:6" hidden="1" outlineLevel="1">
      <c r="D5" s="27" t="s">
        <v>2167</v>
      </c>
    </row>
    <row r="6" spans="1:6" hidden="1" outlineLevel="1">
      <c r="B6" s="28" t="s">
        <v>2168</v>
      </c>
      <c r="C6" s="28"/>
      <c r="D6" s="27" t="s">
        <v>2169</v>
      </c>
    </row>
    <row r="7" spans="1:6" hidden="1" outlineLevel="1"/>
    <row r="8" spans="1:6" ht="21" collapsed="1">
      <c r="A8" s="56">
        <v>6680</v>
      </c>
      <c r="B8" s="58" t="s">
        <v>2178</v>
      </c>
      <c r="E8" s="57">
        <f>'CSV-Km'!E8</f>
        <v>2180</v>
      </c>
    </row>
    <row r="11" spans="1:6">
      <c r="A11" s="29" t="s">
        <v>30</v>
      </c>
      <c r="B11" s="29" t="s">
        <v>2172</v>
      </c>
      <c r="C11" s="29" t="s">
        <v>2173</v>
      </c>
      <c r="D11" s="29" t="s">
        <v>2174</v>
      </c>
      <c r="E11" s="29" t="s">
        <v>2175</v>
      </c>
      <c r="F11" s="30" t="s">
        <v>2176</v>
      </c>
    </row>
    <row r="12" spans="1:6">
      <c r="A12" s="27" t="str">
        <f>IFERROR(IF(B12="","",-Reisekosten!V13),"")</f>
        <v/>
      </c>
      <c r="B12" s="31">
        <f>IF(C12="","",$A$8)</f>
        <v>6680</v>
      </c>
      <c r="C12" s="32" t="str">
        <f>IF(Reisekosten!H13="","",Reisekosten!$G$1&amp;Reisekosten!$H$1&amp;Reisekosten!$I$1)</f>
        <v>R2023-1-1</v>
      </c>
      <c r="D12" s="33"/>
      <c r="E12" s="31">
        <f>IF(C12="","",$E$8)</f>
        <v>2180</v>
      </c>
      <c r="F12" s="23" t="str">
        <f>IF(C12="","",IF(Reisekosten!C13&lt;&gt;"",Reisekosten!C13&amp;" - "&amp;IF(Reisekosten!$K13&lt;&gt;Reisekosten!$H13,"Übernacht.: "&amp;Reisekosten!D13&amp;" "&amp;TEXT(Reisekosten!$H13,"t. MMM ")&amp;"bis "&amp;TEXT(Reisekosten!$K13,"t. MMM "),"Übernacht.: "&amp;Reisekosten!D13&amp;" am "&amp;TEXT(Reisekosten!$H13,"t. MMM "))))</f>
        <v xml:space="preserve">Deutschland - Übernacht.: Eschwege am 1. Jan </v>
      </c>
    </row>
    <row r="13" spans="1:6">
      <c r="A13" s="27" t="str">
        <f>IFERROR(IF(B13="","",-Reisekosten!V14),"")</f>
        <v/>
      </c>
      <c r="B13" s="31" t="str">
        <f t="shared" ref="B13" si="0">IF(C13="","",$A$8)</f>
        <v/>
      </c>
      <c r="C13" s="32" t="str">
        <f>IF(Reisekosten!H14="","",Reisekosten!$G$1&amp;Reisekosten!$H$1&amp;Reisekosten!$I$1)</f>
        <v/>
      </c>
      <c r="D13" s="33" t="str">
        <f>IF(Reisekosten!K14="","",Reisekosten!K14)</f>
        <v/>
      </c>
      <c r="E13" s="31" t="str">
        <f t="shared" ref="E13" si="1">IF(C13="","",$E$8)</f>
        <v/>
      </c>
      <c r="F13" s="23" t="str">
        <f>IF(C13="","",IF(Reisekosten!C14&lt;&gt;"",Reisekosten!C14&amp;" - "&amp;IF(Reisekosten!$K14&lt;&gt;Reisekosten!$H14,"Übernacht.: "&amp;Reisekosten!D14&amp;" "&amp;TEXT(Reisekosten!$H14,"t. MMM ")&amp;"bis "&amp;TEXT(Reisekosten!$K14,"t. MMM "),"Übernacht.: "&amp;Reisekosten!D14&amp;" am "&amp;TEXT(Reisekosten!$H14,"t. MMM "))))</f>
        <v/>
      </c>
    </row>
    <row r="14" spans="1:6">
      <c r="A14" s="27" t="str">
        <f>IFERROR(IF(B14="","",-Reisekosten!V15),"")</f>
        <v/>
      </c>
      <c r="B14" s="31" t="str">
        <f t="shared" ref="B14:B77" si="2">IF(C14="","",$A$8)</f>
        <v/>
      </c>
      <c r="C14" s="32" t="str">
        <f>IF(Reisekosten!H15="","",Reisekosten!$G$1&amp;Reisekosten!$H$1&amp;Reisekosten!$I$1)</f>
        <v/>
      </c>
      <c r="D14" s="33" t="str">
        <f>IF(Reisekosten!K15="","",Reisekosten!K15)</f>
        <v/>
      </c>
      <c r="E14" s="31" t="str">
        <f t="shared" ref="E14:E77" si="3">IF(C14="","",$E$8)</f>
        <v/>
      </c>
      <c r="F14" s="23" t="str">
        <f>IF(C14="","",IF(Reisekosten!C15&lt;&gt;"",Reisekosten!C15&amp;" - "&amp;IF(Reisekosten!$K15&lt;&gt;Reisekosten!$H15,"Übernacht.: "&amp;Reisekosten!D15&amp;" "&amp;TEXT(Reisekosten!$H15,"t. MMM ")&amp;"bis "&amp;TEXT(Reisekosten!$K15,"t. MMM "),"Übernacht.: "&amp;Reisekosten!D15&amp;" am "&amp;TEXT(Reisekosten!$H15,"t. MMM "))))</f>
        <v/>
      </c>
    </row>
    <row r="15" spans="1:6">
      <c r="A15" s="27" t="str">
        <f>IFERROR(IF(B15="","",-Reisekosten!V16),"")</f>
        <v/>
      </c>
      <c r="B15" s="31" t="str">
        <f t="shared" si="2"/>
        <v/>
      </c>
      <c r="C15" s="32" t="str">
        <f>IF(Reisekosten!H16="","",Reisekosten!$G$1&amp;Reisekosten!$H$1&amp;Reisekosten!$I$1)</f>
        <v/>
      </c>
      <c r="D15" s="33" t="str">
        <f>IF(Reisekosten!K16="","",Reisekosten!K16)</f>
        <v/>
      </c>
      <c r="E15" s="31" t="str">
        <f t="shared" si="3"/>
        <v/>
      </c>
      <c r="F15" s="23" t="str">
        <f>IF(C15="","",IF(Reisekosten!C16&lt;&gt;"",Reisekosten!C16&amp;" - "&amp;IF(Reisekosten!$K16&lt;&gt;Reisekosten!$H16,"Übernacht.: "&amp;Reisekosten!D16&amp;" "&amp;TEXT(Reisekosten!$H16,"t. MMM ")&amp;"bis "&amp;TEXT(Reisekosten!$K16,"t. MMM "),"Übernacht.: "&amp;Reisekosten!D16&amp;" am "&amp;TEXT(Reisekosten!$H16,"t. MMM "))))</f>
        <v/>
      </c>
    </row>
    <row r="16" spans="1:6">
      <c r="A16" s="27" t="str">
        <f>IFERROR(IF(B16="","",-Reisekosten!V17),"")</f>
        <v/>
      </c>
      <c r="B16" s="31" t="str">
        <f t="shared" si="2"/>
        <v/>
      </c>
      <c r="C16" s="32" t="str">
        <f>IF(Reisekosten!H17="","",Reisekosten!$G$1&amp;Reisekosten!$H$1&amp;Reisekosten!$I$1)</f>
        <v/>
      </c>
      <c r="D16" s="33" t="str">
        <f>IF(Reisekosten!K17="","",Reisekosten!K17)</f>
        <v/>
      </c>
      <c r="E16" s="31" t="str">
        <f t="shared" si="3"/>
        <v/>
      </c>
      <c r="F16" s="23" t="str">
        <f>IF(C16="","",IF(Reisekosten!C17&lt;&gt;"",Reisekosten!C17&amp;" - "&amp;IF(Reisekosten!$K17&lt;&gt;Reisekosten!$H17,"Übernacht.: "&amp;Reisekosten!D17&amp;" "&amp;TEXT(Reisekosten!$H17,"t. MMM ")&amp;"bis "&amp;TEXT(Reisekosten!$K17,"t. MMM "),"Übernacht.: "&amp;Reisekosten!D17&amp;" am "&amp;TEXT(Reisekosten!$H17,"t. MMM "))))</f>
        <v/>
      </c>
    </row>
    <row r="17" spans="1:6">
      <c r="A17" s="27" t="str">
        <f>IFERROR(IF(B17="","",-Reisekosten!V18),"")</f>
        <v/>
      </c>
      <c r="B17" s="31" t="str">
        <f t="shared" si="2"/>
        <v/>
      </c>
      <c r="C17" s="32" t="str">
        <f>IF(Reisekosten!H18="","",Reisekosten!$G$1&amp;Reisekosten!$H$1&amp;Reisekosten!$I$1)</f>
        <v/>
      </c>
      <c r="D17" s="33" t="str">
        <f>IF(Reisekosten!K18="","",Reisekosten!K18)</f>
        <v/>
      </c>
      <c r="E17" s="31" t="str">
        <f t="shared" si="3"/>
        <v/>
      </c>
      <c r="F17" s="23" t="str">
        <f>IF(C17="","",IF(Reisekosten!C18&lt;&gt;"",Reisekosten!C18&amp;" - "&amp;IF(Reisekosten!$K18&lt;&gt;Reisekosten!$H18,"Übernacht.: "&amp;Reisekosten!D18&amp;" "&amp;TEXT(Reisekosten!$H18,"t. MMM ")&amp;"bis "&amp;TEXT(Reisekosten!$K18,"t. MMM "),"Übernacht.: "&amp;Reisekosten!D18&amp;" am "&amp;TEXT(Reisekosten!$H18,"t. MMM "))))</f>
        <v/>
      </c>
    </row>
    <row r="18" spans="1:6">
      <c r="A18" s="27" t="str">
        <f>IFERROR(IF(B18="","",-Reisekosten!V19),"")</f>
        <v/>
      </c>
      <c r="B18" s="31" t="str">
        <f t="shared" si="2"/>
        <v/>
      </c>
      <c r="C18" s="32" t="str">
        <f>IF(Reisekosten!H19="","",Reisekosten!$G$1&amp;Reisekosten!$H$1&amp;Reisekosten!$I$1)</f>
        <v/>
      </c>
      <c r="D18" s="33" t="str">
        <f>IF(Reisekosten!K19="","",Reisekosten!K19)</f>
        <v/>
      </c>
      <c r="E18" s="31" t="str">
        <f t="shared" si="3"/>
        <v/>
      </c>
      <c r="F18" s="23" t="str">
        <f>IF(C18="","",IF(Reisekosten!C19&lt;&gt;"",Reisekosten!C19&amp;" - "&amp;IF(Reisekosten!$K19&lt;&gt;Reisekosten!$H19,"Übernacht.: "&amp;Reisekosten!D19&amp;" "&amp;TEXT(Reisekosten!$H19,"t. MMM ")&amp;"bis "&amp;TEXT(Reisekosten!$K19,"t. MMM "),"Übernacht.: "&amp;Reisekosten!D19&amp;" am "&amp;TEXT(Reisekosten!$H19,"t. MMM "))))</f>
        <v/>
      </c>
    </row>
    <row r="19" spans="1:6">
      <c r="A19" s="27" t="str">
        <f>IFERROR(IF(B19="","",-Reisekosten!V20),"")</f>
        <v/>
      </c>
      <c r="B19" s="31" t="str">
        <f t="shared" si="2"/>
        <v/>
      </c>
      <c r="C19" s="32" t="str">
        <f>IF(Reisekosten!H20="","",Reisekosten!$G$1&amp;Reisekosten!$H$1&amp;Reisekosten!$I$1)</f>
        <v/>
      </c>
      <c r="D19" s="33" t="str">
        <f>IF(Reisekosten!K20="","",Reisekosten!K20)</f>
        <v/>
      </c>
      <c r="E19" s="31" t="str">
        <f t="shared" si="3"/>
        <v/>
      </c>
      <c r="F19" s="23" t="str">
        <f>IF(C19="","",IF(Reisekosten!C20&lt;&gt;"",Reisekosten!C20&amp;" - "&amp;IF(Reisekosten!$K20&lt;&gt;Reisekosten!$H20,"Übernacht.: "&amp;Reisekosten!D20&amp;" "&amp;TEXT(Reisekosten!$H20,"t. MMM ")&amp;"bis "&amp;TEXT(Reisekosten!$K20,"t. MMM "),"Übernacht.: "&amp;Reisekosten!D20&amp;" am "&amp;TEXT(Reisekosten!$H20,"t. MMM "))))</f>
        <v/>
      </c>
    </row>
    <row r="20" spans="1:6">
      <c r="A20" s="27" t="str">
        <f>IFERROR(IF(B20="","",-Reisekosten!V21),"")</f>
        <v/>
      </c>
      <c r="B20" s="31" t="str">
        <f t="shared" si="2"/>
        <v/>
      </c>
      <c r="C20" s="32" t="str">
        <f>IF(Reisekosten!H21="","",Reisekosten!$G$1&amp;Reisekosten!$H$1&amp;Reisekosten!$I$1)</f>
        <v/>
      </c>
      <c r="D20" s="33" t="str">
        <f>IF(Reisekosten!K21="","",Reisekosten!K21)</f>
        <v/>
      </c>
      <c r="E20" s="31" t="str">
        <f t="shared" si="3"/>
        <v/>
      </c>
      <c r="F20" s="23" t="str">
        <f>IF(C20="","",IF(Reisekosten!C21&lt;&gt;"",Reisekosten!C21&amp;" - "&amp;IF(Reisekosten!$K21&lt;&gt;Reisekosten!$H21,"Übernacht.: "&amp;Reisekosten!D21&amp;" "&amp;TEXT(Reisekosten!$H21,"t. MMM ")&amp;"bis "&amp;TEXT(Reisekosten!$K21,"t. MMM "),"Übernacht.: "&amp;Reisekosten!D21&amp;" am "&amp;TEXT(Reisekosten!$H21,"t. MMM "))))</f>
        <v/>
      </c>
    </row>
    <row r="21" spans="1:6">
      <c r="A21" s="27" t="str">
        <f>IFERROR(IF(B21="","",-Reisekosten!V22),"")</f>
        <v/>
      </c>
      <c r="B21" s="31" t="str">
        <f t="shared" si="2"/>
        <v/>
      </c>
      <c r="C21" s="32" t="str">
        <f>IF(Reisekosten!H22="","",Reisekosten!$G$1&amp;Reisekosten!$H$1&amp;Reisekosten!$I$1)</f>
        <v/>
      </c>
      <c r="D21" s="33" t="str">
        <f>IF(Reisekosten!K22="","",Reisekosten!K22)</f>
        <v/>
      </c>
      <c r="E21" s="31" t="str">
        <f t="shared" si="3"/>
        <v/>
      </c>
      <c r="F21" s="23" t="str">
        <f>IF(C21="","",IF(Reisekosten!C22&lt;&gt;"",Reisekosten!C22&amp;" - "&amp;IF(Reisekosten!$K22&lt;&gt;Reisekosten!$H22,"Übernacht.: "&amp;Reisekosten!D22&amp;" "&amp;TEXT(Reisekosten!$H22,"t. MMM ")&amp;"bis "&amp;TEXT(Reisekosten!$K22,"t. MMM "),"Übernacht.: "&amp;Reisekosten!D22&amp;" am "&amp;TEXT(Reisekosten!$H22,"t. MMM "))))</f>
        <v/>
      </c>
    </row>
    <row r="22" spans="1:6">
      <c r="A22" s="27" t="str">
        <f>IFERROR(IF(B22="","",-Reisekosten!V23),"")</f>
        <v/>
      </c>
      <c r="B22" s="31" t="str">
        <f t="shared" si="2"/>
        <v/>
      </c>
      <c r="C22" s="32" t="str">
        <f>IF(Reisekosten!H23="","",Reisekosten!$G$1&amp;Reisekosten!$H$1&amp;Reisekosten!$I$1)</f>
        <v/>
      </c>
      <c r="D22" s="33" t="str">
        <f>IF(Reisekosten!K23="","",Reisekosten!K23)</f>
        <v/>
      </c>
      <c r="E22" s="31" t="str">
        <f t="shared" si="3"/>
        <v/>
      </c>
      <c r="F22" s="23" t="str">
        <f>IF(C22="","",IF(Reisekosten!C23&lt;&gt;"",Reisekosten!C23&amp;" - "&amp;IF(Reisekosten!$K23&lt;&gt;Reisekosten!$H23,"Übernacht.: "&amp;Reisekosten!D23&amp;" "&amp;TEXT(Reisekosten!$H23,"t. MMM ")&amp;"bis "&amp;TEXT(Reisekosten!$K23,"t. MMM "),"Übernacht.: "&amp;Reisekosten!D23&amp;" am "&amp;TEXT(Reisekosten!$H23,"t. MMM "))))</f>
        <v/>
      </c>
    </row>
    <row r="23" spans="1:6">
      <c r="A23" s="27" t="str">
        <f>IFERROR(IF(B23="","",-Reisekosten!V24),"")</f>
        <v/>
      </c>
      <c r="B23" s="31" t="str">
        <f t="shared" si="2"/>
        <v/>
      </c>
      <c r="C23" s="32" t="str">
        <f>IF(Reisekosten!H24="","",Reisekosten!$G$1&amp;Reisekosten!$H$1&amp;Reisekosten!$I$1)</f>
        <v/>
      </c>
      <c r="D23" s="33" t="str">
        <f>IF(Reisekosten!K24="","",Reisekosten!K24)</f>
        <v/>
      </c>
      <c r="E23" s="31" t="str">
        <f t="shared" si="3"/>
        <v/>
      </c>
      <c r="F23" s="23" t="str">
        <f>IF(C23="","",IF(Reisekosten!C24&lt;&gt;"",Reisekosten!C24&amp;" - "&amp;IF(Reisekosten!$K24&lt;&gt;Reisekosten!$H24,"Übernacht.: "&amp;Reisekosten!D24&amp;" "&amp;TEXT(Reisekosten!$H24,"t. MMM ")&amp;"bis "&amp;TEXT(Reisekosten!$K24,"t. MMM "),"Übernacht.: "&amp;Reisekosten!D24&amp;" am "&amp;TEXT(Reisekosten!$H24,"t. MMM "))))</f>
        <v/>
      </c>
    </row>
    <row r="24" spans="1:6">
      <c r="A24" s="27" t="str">
        <f>IFERROR(IF(B24="","",-Reisekosten!V25),"")</f>
        <v/>
      </c>
      <c r="B24" s="31" t="str">
        <f t="shared" si="2"/>
        <v/>
      </c>
      <c r="C24" s="32" t="str">
        <f>IF(Reisekosten!H25="","",Reisekosten!$G$1&amp;Reisekosten!$H$1&amp;Reisekosten!$I$1)</f>
        <v/>
      </c>
      <c r="D24" s="33" t="str">
        <f>IF(Reisekosten!K25="","",Reisekosten!K25)</f>
        <v/>
      </c>
      <c r="E24" s="31" t="str">
        <f t="shared" si="3"/>
        <v/>
      </c>
      <c r="F24" s="23" t="str">
        <f>IF(C24="","",IF(Reisekosten!C25&lt;&gt;"",Reisekosten!C25&amp;" - "&amp;IF(Reisekosten!$K25&lt;&gt;Reisekosten!$H25,"Übernacht.: "&amp;Reisekosten!D25&amp;" "&amp;TEXT(Reisekosten!$H25,"t. MMM ")&amp;"bis "&amp;TEXT(Reisekosten!$K25,"t. MMM "),"Übernacht.: "&amp;Reisekosten!D25&amp;" am "&amp;TEXT(Reisekosten!$H25,"t. MMM "))))</f>
        <v/>
      </c>
    </row>
    <row r="25" spans="1:6">
      <c r="A25" s="27" t="str">
        <f>IFERROR(IF(B25="","",-Reisekosten!V26),"")</f>
        <v/>
      </c>
      <c r="B25" s="31" t="str">
        <f t="shared" si="2"/>
        <v/>
      </c>
      <c r="C25" s="32" t="str">
        <f>IF(Reisekosten!H26="","",Reisekosten!$G$1&amp;Reisekosten!$H$1&amp;Reisekosten!$I$1)</f>
        <v/>
      </c>
      <c r="D25" s="33" t="str">
        <f>IF(Reisekosten!K26="","",Reisekosten!K26)</f>
        <v/>
      </c>
      <c r="E25" s="31" t="str">
        <f t="shared" si="3"/>
        <v/>
      </c>
      <c r="F25" s="23" t="str">
        <f>IF(C25="","",IF(Reisekosten!C26&lt;&gt;"",Reisekosten!C26&amp;" - "&amp;IF(Reisekosten!$K26&lt;&gt;Reisekosten!$H26,"Übernacht.: "&amp;Reisekosten!D26&amp;" "&amp;TEXT(Reisekosten!$H26,"t. MMM ")&amp;"bis "&amp;TEXT(Reisekosten!$K26,"t. MMM "),"Übernacht.: "&amp;Reisekosten!D26&amp;" am "&amp;TEXT(Reisekosten!$H26,"t. MMM "))))</f>
        <v/>
      </c>
    </row>
    <row r="26" spans="1:6">
      <c r="A26" s="27" t="str">
        <f>IFERROR(IF(B26="","",-Reisekosten!V27),"")</f>
        <v/>
      </c>
      <c r="B26" s="31" t="str">
        <f t="shared" si="2"/>
        <v/>
      </c>
      <c r="C26" s="32" t="str">
        <f>IF(Reisekosten!H27="","",Reisekosten!$G$1&amp;Reisekosten!$H$1&amp;Reisekosten!$I$1)</f>
        <v/>
      </c>
      <c r="D26" s="33" t="str">
        <f>IF(Reisekosten!K27="","",Reisekosten!K27)</f>
        <v/>
      </c>
      <c r="E26" s="31" t="str">
        <f t="shared" si="3"/>
        <v/>
      </c>
      <c r="F26" s="23" t="str">
        <f>IF(C26="","",IF(Reisekosten!C27&lt;&gt;"",Reisekosten!C27&amp;" - "&amp;IF(Reisekosten!$K27&lt;&gt;Reisekosten!$H27,"Übernacht.: "&amp;Reisekosten!D27&amp;" "&amp;TEXT(Reisekosten!$H27,"t. MMM ")&amp;"bis "&amp;TEXT(Reisekosten!$K27,"t. MMM "),"Übernacht.: "&amp;Reisekosten!D27&amp;" am "&amp;TEXT(Reisekosten!$H27,"t. MMM "))))</f>
        <v/>
      </c>
    </row>
    <row r="27" spans="1:6">
      <c r="A27" s="27" t="str">
        <f>IFERROR(IF(B27="","",-Reisekosten!V28),"")</f>
        <v/>
      </c>
      <c r="B27" s="31" t="str">
        <f t="shared" si="2"/>
        <v/>
      </c>
      <c r="C27" s="32" t="str">
        <f>IF(Reisekosten!H28="","",Reisekosten!$G$1&amp;Reisekosten!$H$1&amp;Reisekosten!$I$1)</f>
        <v/>
      </c>
      <c r="D27" s="33" t="str">
        <f>IF(Reisekosten!K28="","",Reisekosten!K28)</f>
        <v/>
      </c>
      <c r="E27" s="31" t="str">
        <f t="shared" si="3"/>
        <v/>
      </c>
      <c r="F27" s="23" t="str">
        <f>IF(C27="","",IF(Reisekosten!C28&lt;&gt;"",Reisekosten!C28&amp;" - "&amp;IF(Reisekosten!$K28&lt;&gt;Reisekosten!$H28,"Übernacht.: "&amp;Reisekosten!D28&amp;" "&amp;TEXT(Reisekosten!$H28,"t. MMM ")&amp;"bis "&amp;TEXT(Reisekosten!$K28,"t. MMM "),"Übernacht.: "&amp;Reisekosten!D28&amp;" am "&amp;TEXT(Reisekosten!$H28,"t. MMM "))))</f>
        <v/>
      </c>
    </row>
    <row r="28" spans="1:6">
      <c r="A28" s="27" t="str">
        <f>IFERROR(IF(B28="","",-Reisekosten!V29),"")</f>
        <v/>
      </c>
      <c r="B28" s="31" t="str">
        <f t="shared" si="2"/>
        <v/>
      </c>
      <c r="C28" s="32" t="str">
        <f>IF(Reisekosten!H29="","",Reisekosten!$G$1&amp;Reisekosten!$H$1&amp;Reisekosten!$I$1)</f>
        <v/>
      </c>
      <c r="D28" s="33" t="str">
        <f>IF(Reisekosten!K29="","",Reisekosten!K29)</f>
        <v/>
      </c>
      <c r="E28" s="31" t="str">
        <f t="shared" si="3"/>
        <v/>
      </c>
      <c r="F28" s="23" t="str">
        <f>IF(C28="","",IF(Reisekosten!C29&lt;&gt;"",Reisekosten!C29&amp;" - "&amp;IF(Reisekosten!$K29&lt;&gt;Reisekosten!$H29,"Übernacht.: "&amp;Reisekosten!D29&amp;" "&amp;TEXT(Reisekosten!$H29,"t. MMM ")&amp;"bis "&amp;TEXT(Reisekosten!$K29,"t. MMM "),"Übernacht.: "&amp;Reisekosten!D29&amp;" am "&amp;TEXT(Reisekosten!$H29,"t. MMM "))))</f>
        <v/>
      </c>
    </row>
    <row r="29" spans="1:6">
      <c r="A29" s="27" t="str">
        <f>IFERROR(IF(B29="","",-Reisekosten!V30),"")</f>
        <v/>
      </c>
      <c r="B29" s="31" t="str">
        <f t="shared" si="2"/>
        <v/>
      </c>
      <c r="C29" s="32" t="str">
        <f>IF(Reisekosten!H30="","",Reisekosten!$G$1&amp;Reisekosten!$H$1&amp;Reisekosten!$I$1)</f>
        <v/>
      </c>
      <c r="D29" s="33" t="str">
        <f>IF(Reisekosten!K30="","",Reisekosten!K30)</f>
        <v/>
      </c>
      <c r="E29" s="31" t="str">
        <f t="shared" si="3"/>
        <v/>
      </c>
      <c r="F29" s="23" t="str">
        <f>IF(C29="","",IF(Reisekosten!C30&lt;&gt;"",Reisekosten!C30&amp;" - "&amp;IF(Reisekosten!$K30&lt;&gt;Reisekosten!$H30,"Übernacht.: "&amp;Reisekosten!D30&amp;" "&amp;TEXT(Reisekosten!$H30,"t. MMM ")&amp;"bis "&amp;TEXT(Reisekosten!$K30,"t. MMM "),"Übernacht.: "&amp;Reisekosten!D30&amp;" am "&amp;TEXT(Reisekosten!$H30,"t. MMM "))))</f>
        <v/>
      </c>
    </row>
    <row r="30" spans="1:6">
      <c r="A30" s="27" t="str">
        <f>IFERROR(IF(B30="","",-Reisekosten!V31),"")</f>
        <v/>
      </c>
      <c r="B30" s="31" t="str">
        <f t="shared" si="2"/>
        <v/>
      </c>
      <c r="C30" s="32" t="str">
        <f>IF(Reisekosten!H31="","",Reisekosten!$G$1&amp;Reisekosten!$H$1&amp;Reisekosten!$I$1)</f>
        <v/>
      </c>
      <c r="D30" s="33" t="str">
        <f>IF(Reisekosten!K31="","",Reisekosten!K31)</f>
        <v/>
      </c>
      <c r="E30" s="31" t="str">
        <f t="shared" si="3"/>
        <v/>
      </c>
      <c r="F30" s="23" t="str">
        <f>IF(C30="","",IF(Reisekosten!C31&lt;&gt;"",Reisekosten!C31&amp;" - "&amp;IF(Reisekosten!$K31&lt;&gt;Reisekosten!$H31,"Übernacht.: "&amp;Reisekosten!D31&amp;" "&amp;TEXT(Reisekosten!$H31,"t. MMM ")&amp;"bis "&amp;TEXT(Reisekosten!$K31,"t. MMM "),"Übernacht.: "&amp;Reisekosten!D31&amp;" am "&amp;TEXT(Reisekosten!$H31,"t. MMM "))))</f>
        <v/>
      </c>
    </row>
    <row r="31" spans="1:6">
      <c r="A31" s="27" t="str">
        <f>IFERROR(IF(B31="","",-Reisekosten!V32),"")</f>
        <v/>
      </c>
      <c r="B31" s="31" t="str">
        <f t="shared" si="2"/>
        <v/>
      </c>
      <c r="C31" s="32" t="str">
        <f>IF(Reisekosten!H32="","",Reisekosten!$G$1&amp;Reisekosten!$H$1&amp;Reisekosten!$I$1)</f>
        <v/>
      </c>
      <c r="D31" s="33" t="str">
        <f>IF(Reisekosten!K32="","",Reisekosten!K32)</f>
        <v/>
      </c>
      <c r="E31" s="31" t="str">
        <f t="shared" si="3"/>
        <v/>
      </c>
      <c r="F31" s="23" t="str">
        <f>IF(C31="","",IF(Reisekosten!C32&lt;&gt;"",Reisekosten!C32&amp;" - "&amp;IF(Reisekosten!$K32&lt;&gt;Reisekosten!$H32,"Übernacht.: "&amp;Reisekosten!D32&amp;" "&amp;TEXT(Reisekosten!$H32,"t. MMM ")&amp;"bis "&amp;TEXT(Reisekosten!$K32,"t. MMM "),"Übernacht.: "&amp;Reisekosten!D32&amp;" am "&amp;TEXT(Reisekosten!$H32,"t. MMM "))))</f>
        <v/>
      </c>
    </row>
    <row r="32" spans="1:6">
      <c r="A32" s="27" t="str">
        <f>IFERROR(IF(B32="","",-Reisekosten!V33),"")</f>
        <v/>
      </c>
      <c r="B32" s="31" t="str">
        <f t="shared" si="2"/>
        <v/>
      </c>
      <c r="C32" s="32" t="str">
        <f>IF(Reisekosten!H33="","",Reisekosten!$G$1&amp;Reisekosten!$H$1&amp;Reisekosten!$I$1)</f>
        <v/>
      </c>
      <c r="D32" s="33" t="str">
        <f>IF(Reisekosten!K33="","",Reisekosten!K33)</f>
        <v/>
      </c>
      <c r="E32" s="31" t="str">
        <f t="shared" si="3"/>
        <v/>
      </c>
      <c r="F32" s="23" t="str">
        <f>IF(C32="","",IF(Reisekosten!C33&lt;&gt;"",Reisekosten!C33&amp;" - "&amp;IF(Reisekosten!$K33&lt;&gt;Reisekosten!$H33,"Übernacht.: "&amp;Reisekosten!D33&amp;" "&amp;TEXT(Reisekosten!$H33,"t. MMM ")&amp;"bis "&amp;TEXT(Reisekosten!$K33,"t. MMM "),"Übernacht.: "&amp;Reisekosten!D33&amp;" am "&amp;TEXT(Reisekosten!$H33,"t. MMM "))))</f>
        <v/>
      </c>
    </row>
    <row r="33" spans="1:6">
      <c r="A33" s="27" t="str">
        <f>IFERROR(IF(B33="","",-Reisekosten!V34),"")</f>
        <v/>
      </c>
      <c r="B33" s="31" t="str">
        <f t="shared" si="2"/>
        <v/>
      </c>
      <c r="C33" s="32" t="str">
        <f>IF(Reisekosten!H34="","",Reisekosten!$G$1&amp;Reisekosten!$H$1&amp;Reisekosten!$I$1)</f>
        <v/>
      </c>
      <c r="D33" s="33" t="str">
        <f>IF(Reisekosten!K34="","",Reisekosten!K34)</f>
        <v/>
      </c>
      <c r="E33" s="31" t="str">
        <f t="shared" si="3"/>
        <v/>
      </c>
      <c r="F33" s="23" t="str">
        <f>IF(C33="","",IF(Reisekosten!C34&lt;&gt;"",Reisekosten!C34&amp;" - "&amp;IF(Reisekosten!$K34&lt;&gt;Reisekosten!$H34,"Übernacht.: "&amp;Reisekosten!D34&amp;" "&amp;TEXT(Reisekosten!$H34,"t. MMM ")&amp;"bis "&amp;TEXT(Reisekosten!$K34,"t. MMM "),"Übernacht.: "&amp;Reisekosten!D34&amp;" am "&amp;TEXT(Reisekosten!$H34,"t. MMM "))))</f>
        <v/>
      </c>
    </row>
    <row r="34" spans="1:6">
      <c r="A34" s="27" t="str">
        <f>IFERROR(IF(B34="","",-Reisekosten!V35),"")</f>
        <v/>
      </c>
      <c r="B34" s="31" t="str">
        <f t="shared" si="2"/>
        <v/>
      </c>
      <c r="C34" s="32" t="str">
        <f>IF(Reisekosten!H35="","",Reisekosten!$G$1&amp;Reisekosten!$H$1&amp;Reisekosten!$I$1)</f>
        <v/>
      </c>
      <c r="D34" s="33" t="str">
        <f>IF(Reisekosten!K35="","",Reisekosten!K35)</f>
        <v/>
      </c>
      <c r="E34" s="31" t="str">
        <f t="shared" si="3"/>
        <v/>
      </c>
      <c r="F34" s="23" t="str">
        <f>IF(C34="","",IF(Reisekosten!C35&lt;&gt;"",Reisekosten!C35&amp;" - "&amp;IF(Reisekosten!$K35&lt;&gt;Reisekosten!$H35,"Übernacht.: "&amp;Reisekosten!D35&amp;" "&amp;TEXT(Reisekosten!$H35,"t. MMM ")&amp;"bis "&amp;TEXT(Reisekosten!$K35,"t. MMM "),"Übernacht.: "&amp;Reisekosten!D35&amp;" am "&amp;TEXT(Reisekosten!$H35,"t. MMM "))))</f>
        <v/>
      </c>
    </row>
    <row r="35" spans="1:6">
      <c r="A35" s="27" t="str">
        <f>IFERROR(IF(B35="","",-Reisekosten!V36),"")</f>
        <v/>
      </c>
      <c r="B35" s="31" t="str">
        <f t="shared" si="2"/>
        <v/>
      </c>
      <c r="C35" s="32" t="str">
        <f>IF(Reisekosten!H36="","",Reisekosten!$G$1&amp;Reisekosten!$H$1&amp;Reisekosten!$I$1)</f>
        <v/>
      </c>
      <c r="D35" s="33" t="str">
        <f>IF(Reisekosten!K36="","",Reisekosten!K36)</f>
        <v/>
      </c>
      <c r="E35" s="31" t="str">
        <f t="shared" si="3"/>
        <v/>
      </c>
      <c r="F35" s="23" t="str">
        <f>IF(C35="","",IF(Reisekosten!C36&lt;&gt;"",Reisekosten!C36&amp;" - "&amp;IF(Reisekosten!$K36&lt;&gt;Reisekosten!$H36,"Übernacht.: "&amp;Reisekosten!D36&amp;" "&amp;TEXT(Reisekosten!$H36,"t. MMM ")&amp;"bis "&amp;TEXT(Reisekosten!$K36,"t. MMM "),"Übernacht.: "&amp;Reisekosten!D36&amp;" am "&amp;TEXT(Reisekosten!$H36,"t. MMM "))))</f>
        <v/>
      </c>
    </row>
    <row r="36" spans="1:6">
      <c r="A36" s="27" t="str">
        <f>IFERROR(IF(B36="","",-Reisekosten!V37),"")</f>
        <v/>
      </c>
      <c r="B36" s="31" t="str">
        <f t="shared" si="2"/>
        <v/>
      </c>
      <c r="C36" s="32" t="str">
        <f>IF(Reisekosten!H37="","",Reisekosten!$G$1&amp;Reisekosten!$H$1&amp;Reisekosten!$I$1)</f>
        <v/>
      </c>
      <c r="D36" s="33" t="str">
        <f>IF(Reisekosten!K37="","",Reisekosten!K37)</f>
        <v/>
      </c>
      <c r="E36" s="31" t="str">
        <f t="shared" si="3"/>
        <v/>
      </c>
      <c r="F36" s="23" t="str">
        <f>IF(C36="","",IF(Reisekosten!C37&lt;&gt;"",Reisekosten!C37&amp;" - "&amp;IF(Reisekosten!$K37&lt;&gt;Reisekosten!$H37,"Übernacht.: "&amp;Reisekosten!D37&amp;" "&amp;TEXT(Reisekosten!$H37,"t. MMM ")&amp;"bis "&amp;TEXT(Reisekosten!$K37,"t. MMM "),"Übernacht.: "&amp;Reisekosten!D37&amp;" am "&amp;TEXT(Reisekosten!$H37,"t. MMM "))))</f>
        <v/>
      </c>
    </row>
    <row r="37" spans="1:6">
      <c r="A37" s="27" t="str">
        <f>IFERROR(IF(B37="","",-Reisekosten!V38),"")</f>
        <v/>
      </c>
      <c r="B37" s="31" t="str">
        <f t="shared" si="2"/>
        <v/>
      </c>
      <c r="C37" s="32" t="str">
        <f>IF(Reisekosten!H38="","",Reisekosten!$G$1&amp;Reisekosten!$H$1&amp;Reisekosten!$I$1)</f>
        <v/>
      </c>
      <c r="D37" s="33" t="str">
        <f>IF(Reisekosten!K38="","",Reisekosten!K38)</f>
        <v/>
      </c>
      <c r="E37" s="31" t="str">
        <f t="shared" si="3"/>
        <v/>
      </c>
      <c r="F37" s="23" t="str">
        <f>IF(C37="","",IF(Reisekosten!C38&lt;&gt;"",Reisekosten!C38&amp;" - "&amp;IF(Reisekosten!$K38&lt;&gt;Reisekosten!$H38,"Übernacht.: "&amp;Reisekosten!D38&amp;" "&amp;TEXT(Reisekosten!$H38,"t. MMM ")&amp;"bis "&amp;TEXT(Reisekosten!$K38,"t. MMM "),"Übernacht.: "&amp;Reisekosten!D38&amp;" am "&amp;TEXT(Reisekosten!$H38,"t. MMM "))))</f>
        <v/>
      </c>
    </row>
    <row r="38" spans="1:6">
      <c r="A38" s="27" t="str">
        <f>IFERROR(IF(B38="","",-Reisekosten!V39),"")</f>
        <v/>
      </c>
      <c r="B38" s="31" t="str">
        <f t="shared" si="2"/>
        <v/>
      </c>
      <c r="C38" s="32" t="str">
        <f>IF(Reisekosten!H39="","",Reisekosten!$G$1&amp;Reisekosten!$H$1&amp;Reisekosten!$I$1)</f>
        <v/>
      </c>
      <c r="D38" s="33" t="str">
        <f>IF(Reisekosten!K39="","",Reisekosten!K39)</f>
        <v/>
      </c>
      <c r="E38" s="31" t="str">
        <f t="shared" si="3"/>
        <v/>
      </c>
      <c r="F38" s="23" t="str">
        <f>IF(C38="","",IF(Reisekosten!C39&lt;&gt;"",Reisekosten!C39&amp;" - "&amp;IF(Reisekosten!$K39&lt;&gt;Reisekosten!$H39,"Übernacht.: "&amp;Reisekosten!D39&amp;" "&amp;TEXT(Reisekosten!$H39,"t. MMM ")&amp;"bis "&amp;TEXT(Reisekosten!$K39,"t. MMM "),"Übernacht.: "&amp;Reisekosten!D39&amp;" am "&amp;TEXT(Reisekosten!$H39,"t. MMM "))))</f>
        <v/>
      </c>
    </row>
    <row r="39" spans="1:6">
      <c r="A39" s="27" t="str">
        <f>IFERROR(IF(B39="","",-Reisekosten!V40),"")</f>
        <v/>
      </c>
      <c r="B39" s="31" t="str">
        <f t="shared" si="2"/>
        <v/>
      </c>
      <c r="C39" s="32" t="str">
        <f>IF(Reisekosten!H40="","",Reisekosten!$G$1&amp;Reisekosten!$H$1&amp;Reisekosten!$I$1)</f>
        <v/>
      </c>
      <c r="D39" s="33" t="str">
        <f>IF(Reisekosten!K40="","",Reisekosten!K40)</f>
        <v/>
      </c>
      <c r="E39" s="31" t="str">
        <f t="shared" si="3"/>
        <v/>
      </c>
      <c r="F39" s="23" t="str">
        <f>IF(C39="","",IF(Reisekosten!C40&lt;&gt;"",Reisekosten!C40&amp;" - "&amp;IF(Reisekosten!$K40&lt;&gt;Reisekosten!$H40,"Übernacht.: "&amp;Reisekosten!D40&amp;" "&amp;TEXT(Reisekosten!$H40,"t. MMM ")&amp;"bis "&amp;TEXT(Reisekosten!$K40,"t. MMM "),"Übernacht.: "&amp;Reisekosten!D40&amp;" am "&amp;TEXT(Reisekosten!$H40,"t. MMM "))))</f>
        <v/>
      </c>
    </row>
    <row r="40" spans="1:6">
      <c r="A40" s="27" t="str">
        <f>IFERROR(IF(B40="","",-Reisekosten!V41),"")</f>
        <v/>
      </c>
      <c r="B40" s="31" t="str">
        <f t="shared" si="2"/>
        <v/>
      </c>
      <c r="C40" s="32" t="str">
        <f>IF(Reisekosten!H41="","",Reisekosten!$G$1&amp;Reisekosten!$H$1&amp;Reisekosten!$I$1)</f>
        <v/>
      </c>
      <c r="D40" s="33" t="str">
        <f>IF(Reisekosten!K41="","",Reisekosten!K41)</f>
        <v/>
      </c>
      <c r="E40" s="31" t="str">
        <f t="shared" si="3"/>
        <v/>
      </c>
      <c r="F40" s="23" t="str">
        <f>IF(C40="","",IF(Reisekosten!C41&lt;&gt;"",Reisekosten!C41&amp;" - "&amp;IF(Reisekosten!$K41&lt;&gt;Reisekosten!$H41,"Übernacht.: "&amp;Reisekosten!D41&amp;" "&amp;TEXT(Reisekosten!$H41,"t. MMM ")&amp;"bis "&amp;TEXT(Reisekosten!$K41,"t. MMM "),"Übernacht.: "&amp;Reisekosten!D41&amp;" am "&amp;TEXT(Reisekosten!$H41,"t. MMM "))))</f>
        <v/>
      </c>
    </row>
    <row r="41" spans="1:6">
      <c r="A41" s="27" t="str">
        <f>IFERROR(IF(B41="","",-Reisekosten!V42),"")</f>
        <v/>
      </c>
      <c r="B41" s="31" t="str">
        <f t="shared" si="2"/>
        <v/>
      </c>
      <c r="C41" s="32" t="str">
        <f>IF(Reisekosten!H42="","",Reisekosten!$G$1&amp;Reisekosten!$H$1&amp;Reisekosten!$I$1)</f>
        <v/>
      </c>
      <c r="D41" s="33" t="str">
        <f>IF(Reisekosten!K42="","",Reisekosten!K42)</f>
        <v/>
      </c>
      <c r="E41" s="31" t="str">
        <f t="shared" si="3"/>
        <v/>
      </c>
      <c r="F41" s="23" t="str">
        <f>IF(C41="","",IF(Reisekosten!C42&lt;&gt;"",Reisekosten!C42&amp;" - "&amp;IF(Reisekosten!$K42&lt;&gt;Reisekosten!$H42,"Übernacht.: "&amp;Reisekosten!D42&amp;" "&amp;TEXT(Reisekosten!$H42,"t. MMM ")&amp;"bis "&amp;TEXT(Reisekosten!$K42,"t. MMM "),"Übernacht.: "&amp;Reisekosten!D42&amp;" am "&amp;TEXT(Reisekosten!$H42,"t. MMM "))))</f>
        <v/>
      </c>
    </row>
    <row r="42" spans="1:6">
      <c r="A42" s="27" t="str">
        <f>IFERROR(IF(B42="","",-Reisekosten!V43),"")</f>
        <v/>
      </c>
      <c r="B42" s="31" t="str">
        <f t="shared" si="2"/>
        <v/>
      </c>
      <c r="C42" s="32" t="str">
        <f>IF(Reisekosten!H43="","",Reisekosten!$G$1&amp;Reisekosten!$H$1&amp;Reisekosten!$I$1)</f>
        <v/>
      </c>
      <c r="D42" s="33" t="str">
        <f>IF(Reisekosten!K43="","",Reisekosten!K43)</f>
        <v/>
      </c>
      <c r="E42" s="31" t="str">
        <f t="shared" si="3"/>
        <v/>
      </c>
      <c r="F42" s="23" t="str">
        <f>IF(C42="","",IF(Reisekosten!C43&lt;&gt;"",Reisekosten!C43&amp;" - "&amp;IF(Reisekosten!$K43&lt;&gt;Reisekosten!$H43,"Übernacht.: "&amp;Reisekosten!D43&amp;" "&amp;TEXT(Reisekosten!$H43,"t. MMM ")&amp;"bis "&amp;TEXT(Reisekosten!$K43,"t. MMM "),"Übernacht.: "&amp;Reisekosten!D43&amp;" am "&amp;TEXT(Reisekosten!$H43,"t. MMM "))))</f>
        <v/>
      </c>
    </row>
    <row r="43" spans="1:6">
      <c r="A43" s="27" t="str">
        <f>IFERROR(IF(B43="","",-Reisekosten!V44),"")</f>
        <v/>
      </c>
      <c r="B43" s="31" t="str">
        <f t="shared" si="2"/>
        <v/>
      </c>
      <c r="C43" s="32" t="str">
        <f>IF(Reisekosten!H44="","",Reisekosten!$G$1&amp;Reisekosten!$H$1&amp;Reisekosten!$I$1)</f>
        <v/>
      </c>
      <c r="D43" s="33" t="str">
        <f>IF(Reisekosten!K44="","",Reisekosten!K44)</f>
        <v/>
      </c>
      <c r="E43" s="31" t="str">
        <f t="shared" si="3"/>
        <v/>
      </c>
      <c r="F43" s="23" t="str">
        <f>IF(C43="","",IF(Reisekosten!C44&lt;&gt;"",Reisekosten!C44&amp;" - "&amp;IF(Reisekosten!$K44&lt;&gt;Reisekosten!$H44,"Übernacht.: "&amp;Reisekosten!D44&amp;" "&amp;TEXT(Reisekosten!$H44,"t. MMM ")&amp;"bis "&amp;TEXT(Reisekosten!$K44,"t. MMM "),"Übernacht.: "&amp;Reisekosten!D44&amp;" am "&amp;TEXT(Reisekosten!$H44,"t. MMM "))))</f>
        <v/>
      </c>
    </row>
    <row r="44" spans="1:6">
      <c r="A44" s="27" t="str">
        <f>IFERROR(IF(B44="","",-Reisekosten!V45),"")</f>
        <v/>
      </c>
      <c r="B44" s="31" t="str">
        <f t="shared" si="2"/>
        <v/>
      </c>
      <c r="C44" s="32" t="str">
        <f>IF(Reisekosten!H45="","",Reisekosten!$G$1&amp;Reisekosten!$H$1&amp;Reisekosten!$I$1)</f>
        <v/>
      </c>
      <c r="D44" s="33" t="str">
        <f>IF(Reisekosten!K45="","",Reisekosten!K45)</f>
        <v/>
      </c>
      <c r="E44" s="31" t="str">
        <f t="shared" si="3"/>
        <v/>
      </c>
      <c r="F44" s="23" t="str">
        <f>IF(C44="","",IF(Reisekosten!C45&lt;&gt;"",Reisekosten!C45&amp;" - "&amp;IF(Reisekosten!$K45&lt;&gt;Reisekosten!$H45,"Übernacht.: "&amp;Reisekosten!D45&amp;" "&amp;TEXT(Reisekosten!$H45,"t. MMM ")&amp;"bis "&amp;TEXT(Reisekosten!$K45,"t. MMM "),"Übernacht.: "&amp;Reisekosten!D45&amp;" am "&amp;TEXT(Reisekosten!$H45,"t. MMM "))))</f>
        <v/>
      </c>
    </row>
    <row r="45" spans="1:6">
      <c r="A45" s="27" t="str">
        <f>IFERROR(IF(B45="","",-Reisekosten!V46),"")</f>
        <v/>
      </c>
      <c r="B45" s="31" t="str">
        <f t="shared" si="2"/>
        <v/>
      </c>
      <c r="C45" s="32" t="str">
        <f>IF(Reisekosten!H46="","",Reisekosten!$G$1&amp;Reisekosten!$H$1&amp;Reisekosten!$I$1)</f>
        <v/>
      </c>
      <c r="D45" s="33" t="str">
        <f>IF(Reisekosten!K46="","",Reisekosten!K46)</f>
        <v/>
      </c>
      <c r="E45" s="31" t="str">
        <f t="shared" si="3"/>
        <v/>
      </c>
      <c r="F45" s="23" t="str">
        <f>IF(C45="","",IF(Reisekosten!C46&lt;&gt;"",Reisekosten!C46&amp;" - "&amp;IF(Reisekosten!$K46&lt;&gt;Reisekosten!$H46,"Übernacht.: "&amp;Reisekosten!D46&amp;" "&amp;TEXT(Reisekosten!$H46,"t. MMM ")&amp;"bis "&amp;TEXT(Reisekosten!$K46,"t. MMM "),"Übernacht.: "&amp;Reisekosten!D46&amp;" am "&amp;TEXT(Reisekosten!$H46,"t. MMM "))))</f>
        <v/>
      </c>
    </row>
    <row r="46" spans="1:6">
      <c r="A46" s="27" t="str">
        <f>IFERROR(IF(B46="","",-Reisekosten!V47),"")</f>
        <v/>
      </c>
      <c r="B46" s="31" t="str">
        <f t="shared" si="2"/>
        <v/>
      </c>
      <c r="C46" s="32" t="str">
        <f>IF(Reisekosten!H47="","",Reisekosten!$G$1&amp;Reisekosten!$H$1&amp;Reisekosten!$I$1)</f>
        <v/>
      </c>
      <c r="D46" s="33" t="str">
        <f>IF(Reisekosten!K47="","",Reisekosten!K47)</f>
        <v/>
      </c>
      <c r="E46" s="31" t="str">
        <f t="shared" si="3"/>
        <v/>
      </c>
      <c r="F46" s="23" t="str">
        <f>IF(C46="","",IF(Reisekosten!C47&lt;&gt;"",Reisekosten!C47&amp;" - "&amp;IF(Reisekosten!$K47&lt;&gt;Reisekosten!$H47,"Übernacht.: "&amp;Reisekosten!D47&amp;" "&amp;TEXT(Reisekosten!$H47,"t. MMM ")&amp;"bis "&amp;TEXT(Reisekosten!$K47,"t. MMM "),"Übernacht.: "&amp;Reisekosten!D47&amp;" am "&amp;TEXT(Reisekosten!$H47,"t. MMM "))))</f>
        <v/>
      </c>
    </row>
    <row r="47" spans="1:6">
      <c r="A47" s="27" t="str">
        <f>IFERROR(IF(B47="","",-Reisekosten!V48),"")</f>
        <v/>
      </c>
      <c r="B47" s="31" t="str">
        <f t="shared" si="2"/>
        <v/>
      </c>
      <c r="C47" s="32" t="str">
        <f>IF(Reisekosten!H48="","",Reisekosten!$G$1&amp;Reisekosten!$H$1&amp;Reisekosten!$I$1)</f>
        <v/>
      </c>
      <c r="D47" s="33" t="str">
        <f>IF(Reisekosten!K48="","",Reisekosten!K48)</f>
        <v/>
      </c>
      <c r="E47" s="31" t="str">
        <f t="shared" si="3"/>
        <v/>
      </c>
      <c r="F47" s="23" t="str">
        <f>IF(C47="","",IF(Reisekosten!C48&lt;&gt;"",Reisekosten!C48&amp;" - "&amp;IF(Reisekosten!$K48&lt;&gt;Reisekosten!$H48,"Übernacht.: "&amp;Reisekosten!D48&amp;" "&amp;TEXT(Reisekosten!$H48,"t. MMM ")&amp;"bis "&amp;TEXT(Reisekosten!$K48,"t. MMM "),"Übernacht.: "&amp;Reisekosten!D48&amp;" am "&amp;TEXT(Reisekosten!$H48,"t. MMM "))))</f>
        <v/>
      </c>
    </row>
    <row r="48" spans="1:6">
      <c r="A48" s="27" t="str">
        <f>IFERROR(IF(B48="","",-Reisekosten!V49),"")</f>
        <v/>
      </c>
      <c r="B48" s="31" t="str">
        <f t="shared" si="2"/>
        <v/>
      </c>
      <c r="C48" s="32" t="str">
        <f>IF(Reisekosten!H49="","",Reisekosten!$G$1&amp;Reisekosten!$H$1&amp;Reisekosten!$I$1)</f>
        <v/>
      </c>
      <c r="D48" s="33" t="str">
        <f>IF(Reisekosten!K49="","",Reisekosten!K49)</f>
        <v/>
      </c>
      <c r="E48" s="31" t="str">
        <f t="shared" si="3"/>
        <v/>
      </c>
      <c r="F48" s="23" t="str">
        <f>IF(C48="","",IF(Reisekosten!C49&lt;&gt;"",Reisekosten!C49&amp;" - "&amp;IF(Reisekosten!$K49&lt;&gt;Reisekosten!$H49,"Übernacht.: "&amp;Reisekosten!D49&amp;" "&amp;TEXT(Reisekosten!$H49,"t. MMM ")&amp;"bis "&amp;TEXT(Reisekosten!$K49,"t. MMM "),"Übernacht.: "&amp;Reisekosten!D49&amp;" am "&amp;TEXT(Reisekosten!$H49,"t. MMM "))))</f>
        <v/>
      </c>
    </row>
    <row r="49" spans="1:6">
      <c r="A49" s="27" t="str">
        <f>IFERROR(IF(B49="","",-Reisekosten!V50),"")</f>
        <v/>
      </c>
      <c r="B49" s="31" t="str">
        <f t="shared" si="2"/>
        <v/>
      </c>
      <c r="C49" s="32" t="str">
        <f>IF(Reisekosten!H50="","",Reisekosten!$G$1&amp;Reisekosten!$H$1&amp;Reisekosten!$I$1)</f>
        <v/>
      </c>
      <c r="D49" s="33" t="str">
        <f>IF(Reisekosten!K50="","",Reisekosten!K50)</f>
        <v/>
      </c>
      <c r="E49" s="31" t="str">
        <f t="shared" si="3"/>
        <v/>
      </c>
      <c r="F49" s="23" t="str">
        <f>IF(C49="","",IF(Reisekosten!C50&lt;&gt;"",Reisekosten!C50&amp;" - "&amp;IF(Reisekosten!$K50&lt;&gt;Reisekosten!$H50,"Übernacht.: "&amp;Reisekosten!D50&amp;" "&amp;TEXT(Reisekosten!$H50,"t. MMM ")&amp;"bis "&amp;TEXT(Reisekosten!$K50,"t. MMM "),"Übernacht.: "&amp;Reisekosten!D50&amp;" am "&amp;TEXT(Reisekosten!$H50,"t. MMM "))))</f>
        <v/>
      </c>
    </row>
    <row r="50" spans="1:6">
      <c r="A50" s="27" t="str">
        <f>IFERROR(IF(B50="","",-Reisekosten!V51),"")</f>
        <v/>
      </c>
      <c r="B50" s="31" t="str">
        <f t="shared" si="2"/>
        <v/>
      </c>
      <c r="C50" s="32" t="str">
        <f>IF(Reisekosten!H51="","",Reisekosten!$G$1&amp;Reisekosten!$H$1&amp;Reisekosten!$I$1)</f>
        <v/>
      </c>
      <c r="D50" s="33" t="str">
        <f>IF(Reisekosten!K51="","",Reisekosten!K51)</f>
        <v/>
      </c>
      <c r="E50" s="31" t="str">
        <f t="shared" si="3"/>
        <v/>
      </c>
      <c r="F50" s="23" t="str">
        <f>IF(C50="","",IF(Reisekosten!C51&lt;&gt;"",Reisekosten!C51&amp;" - "&amp;IF(Reisekosten!$K51&lt;&gt;Reisekosten!$H51,"Übernacht.: "&amp;Reisekosten!D51&amp;" "&amp;TEXT(Reisekosten!$H51,"t. MMM ")&amp;"bis "&amp;TEXT(Reisekosten!$K51,"t. MMM "),"Übernacht.: "&amp;Reisekosten!D51&amp;" am "&amp;TEXT(Reisekosten!$H51,"t. MMM "))))</f>
        <v/>
      </c>
    </row>
    <row r="51" spans="1:6">
      <c r="A51" s="27" t="str">
        <f>IFERROR(IF(B51="","",-Reisekosten!V52),"")</f>
        <v/>
      </c>
      <c r="B51" s="31" t="str">
        <f t="shared" si="2"/>
        <v/>
      </c>
      <c r="C51" s="32" t="str">
        <f>IF(Reisekosten!H52="","",Reisekosten!$G$1&amp;Reisekosten!$H$1&amp;Reisekosten!$I$1)</f>
        <v/>
      </c>
      <c r="D51" s="33" t="str">
        <f>IF(Reisekosten!K52="","",Reisekosten!K52)</f>
        <v/>
      </c>
      <c r="E51" s="31" t="str">
        <f t="shared" si="3"/>
        <v/>
      </c>
      <c r="F51" s="23" t="str">
        <f>IF(C51="","",IF(Reisekosten!C52&lt;&gt;"",Reisekosten!C52&amp;" - "&amp;IF(Reisekosten!$K52&lt;&gt;Reisekosten!$H52,"Übernacht.: "&amp;Reisekosten!D52&amp;" "&amp;TEXT(Reisekosten!$H52,"t. MMM ")&amp;"bis "&amp;TEXT(Reisekosten!$K52,"t. MMM "),"Übernacht.: "&amp;Reisekosten!D52&amp;" am "&amp;TEXT(Reisekosten!$H52,"t. MMM "))))</f>
        <v/>
      </c>
    </row>
    <row r="52" spans="1:6">
      <c r="A52" s="27" t="str">
        <f>IFERROR(IF(B52="","",-Reisekosten!V53),"")</f>
        <v/>
      </c>
      <c r="B52" s="31" t="str">
        <f t="shared" si="2"/>
        <v/>
      </c>
      <c r="C52" s="32" t="str">
        <f>IF(Reisekosten!H53="","",Reisekosten!$G$1&amp;Reisekosten!$H$1&amp;Reisekosten!$I$1)</f>
        <v/>
      </c>
      <c r="D52" s="33" t="str">
        <f>IF(Reisekosten!K53="","",Reisekosten!K53)</f>
        <v/>
      </c>
      <c r="E52" s="31" t="str">
        <f t="shared" si="3"/>
        <v/>
      </c>
      <c r="F52" s="23" t="str">
        <f>IF(C52="","",IF(Reisekosten!C53&lt;&gt;"",Reisekosten!C53&amp;" - "&amp;IF(Reisekosten!$K53&lt;&gt;Reisekosten!$H53,"Übernacht.: "&amp;Reisekosten!D53&amp;" "&amp;TEXT(Reisekosten!$H53,"t. MMM ")&amp;"bis "&amp;TEXT(Reisekosten!$K53,"t. MMM "),"Übernacht.: "&amp;Reisekosten!D53&amp;" am "&amp;TEXT(Reisekosten!$H53,"t. MMM "))))</f>
        <v/>
      </c>
    </row>
    <row r="53" spans="1:6">
      <c r="A53" s="27" t="str">
        <f>IFERROR(IF(B53="","",-Reisekosten!V54),"")</f>
        <v/>
      </c>
      <c r="B53" s="31" t="str">
        <f t="shared" si="2"/>
        <v/>
      </c>
      <c r="C53" s="32" t="str">
        <f>IF(Reisekosten!H54="","",Reisekosten!$G$1&amp;Reisekosten!$H$1&amp;Reisekosten!$I$1)</f>
        <v/>
      </c>
      <c r="D53" s="33" t="str">
        <f>IF(Reisekosten!K54="","",Reisekosten!K54)</f>
        <v/>
      </c>
      <c r="E53" s="31" t="str">
        <f t="shared" si="3"/>
        <v/>
      </c>
      <c r="F53" s="23" t="str">
        <f>IF(C53="","",IF(Reisekosten!C54&lt;&gt;"",Reisekosten!C54&amp;" - "&amp;IF(Reisekosten!$K54&lt;&gt;Reisekosten!$H54,"Übernacht.: "&amp;Reisekosten!D54&amp;" "&amp;TEXT(Reisekosten!$H54,"t. MMM ")&amp;"bis "&amp;TEXT(Reisekosten!$K54,"t. MMM "),"Übernacht.: "&amp;Reisekosten!D54&amp;" am "&amp;TEXT(Reisekosten!$H54,"t. MMM "))))</f>
        <v/>
      </c>
    </row>
    <row r="54" spans="1:6">
      <c r="A54" s="27" t="str">
        <f>IFERROR(IF(B54="","",-Reisekosten!V55),"")</f>
        <v/>
      </c>
      <c r="B54" s="31" t="str">
        <f t="shared" si="2"/>
        <v/>
      </c>
      <c r="C54" s="32" t="str">
        <f>IF(Reisekosten!H55="","",Reisekosten!$G$1&amp;Reisekosten!$H$1&amp;Reisekosten!$I$1)</f>
        <v/>
      </c>
      <c r="D54" s="33" t="str">
        <f>IF(Reisekosten!K55="","",Reisekosten!K55)</f>
        <v/>
      </c>
      <c r="E54" s="31" t="str">
        <f t="shared" si="3"/>
        <v/>
      </c>
      <c r="F54" s="23" t="str">
        <f>IF(C54="","",IF(Reisekosten!C55&lt;&gt;"",Reisekosten!C55&amp;" - "&amp;IF(Reisekosten!$K55&lt;&gt;Reisekosten!$H55,"Übernacht.: "&amp;Reisekosten!D55&amp;" "&amp;TEXT(Reisekosten!$H55,"t. MMM ")&amp;"bis "&amp;TEXT(Reisekosten!$K55,"t. MMM "),"Übernacht.: "&amp;Reisekosten!D55&amp;" am "&amp;TEXT(Reisekosten!$H55,"t. MMM "))))</f>
        <v/>
      </c>
    </row>
    <row r="55" spans="1:6">
      <c r="A55" s="27" t="str">
        <f>IFERROR(IF(B55="","",-Reisekosten!V56),"")</f>
        <v/>
      </c>
      <c r="B55" s="31" t="str">
        <f t="shared" si="2"/>
        <v/>
      </c>
      <c r="C55" s="32" t="str">
        <f>IF(Reisekosten!H56="","",Reisekosten!$G$1&amp;Reisekosten!$H$1&amp;Reisekosten!$I$1)</f>
        <v/>
      </c>
      <c r="D55" s="33" t="str">
        <f>IF(Reisekosten!K56="","",Reisekosten!K56)</f>
        <v/>
      </c>
      <c r="E55" s="31" t="str">
        <f t="shared" si="3"/>
        <v/>
      </c>
      <c r="F55" s="23" t="str">
        <f>IF(C55="","",IF(Reisekosten!C56&lt;&gt;"",Reisekosten!C56&amp;" - "&amp;IF(Reisekosten!$K56&lt;&gt;Reisekosten!$H56,"Übernacht.: "&amp;Reisekosten!D56&amp;" "&amp;TEXT(Reisekosten!$H56,"t. MMM ")&amp;"bis "&amp;TEXT(Reisekosten!$K56,"t. MMM "),"Übernacht.: "&amp;Reisekosten!D56&amp;" am "&amp;TEXT(Reisekosten!$H56,"t. MMM "))))</f>
        <v/>
      </c>
    </row>
    <row r="56" spans="1:6">
      <c r="A56" s="27" t="str">
        <f>IFERROR(IF(B56="","",-Reisekosten!V57),"")</f>
        <v/>
      </c>
      <c r="B56" s="31" t="str">
        <f t="shared" si="2"/>
        <v/>
      </c>
      <c r="C56" s="32" t="str">
        <f>IF(Reisekosten!H57="","",Reisekosten!$G$1&amp;Reisekosten!$H$1&amp;Reisekosten!$I$1)</f>
        <v/>
      </c>
      <c r="D56" s="33" t="str">
        <f>IF(Reisekosten!K57="","",Reisekosten!K57)</f>
        <v/>
      </c>
      <c r="E56" s="31" t="str">
        <f t="shared" si="3"/>
        <v/>
      </c>
      <c r="F56" s="23" t="str">
        <f>IF(C56="","",IF(Reisekosten!C57&lt;&gt;"",Reisekosten!C57&amp;" - "&amp;IF(Reisekosten!$K57&lt;&gt;Reisekosten!$H57,"Übernacht.: "&amp;Reisekosten!D57&amp;" "&amp;TEXT(Reisekosten!$H57,"t. MMM ")&amp;"bis "&amp;TEXT(Reisekosten!$K57,"t. MMM "),"Übernacht.: "&amp;Reisekosten!D57&amp;" am "&amp;TEXT(Reisekosten!$H57,"t. MMM "))))</f>
        <v/>
      </c>
    </row>
    <row r="57" spans="1:6">
      <c r="A57" s="27" t="str">
        <f>IFERROR(IF(B57="","",-Reisekosten!V58),"")</f>
        <v/>
      </c>
      <c r="B57" s="31" t="str">
        <f t="shared" si="2"/>
        <v/>
      </c>
      <c r="C57" s="32" t="str">
        <f>IF(Reisekosten!H58="","",Reisekosten!$G$1&amp;Reisekosten!$H$1&amp;Reisekosten!$I$1)</f>
        <v/>
      </c>
      <c r="D57" s="33" t="str">
        <f>IF(Reisekosten!K58="","",Reisekosten!K58)</f>
        <v/>
      </c>
      <c r="E57" s="31" t="str">
        <f t="shared" si="3"/>
        <v/>
      </c>
      <c r="F57" s="23" t="str">
        <f>IF(C57="","",IF(Reisekosten!C58&lt;&gt;"",Reisekosten!C58&amp;" - "&amp;IF(Reisekosten!$K58&lt;&gt;Reisekosten!$H58,"Übernacht.: "&amp;Reisekosten!D58&amp;" "&amp;TEXT(Reisekosten!$H58,"t. MMM ")&amp;"bis "&amp;TEXT(Reisekosten!$K58,"t. MMM "),"Übernacht.: "&amp;Reisekosten!D58&amp;" am "&amp;TEXT(Reisekosten!$H58,"t. MMM "))))</f>
        <v/>
      </c>
    </row>
    <row r="58" spans="1:6">
      <c r="A58" s="27" t="str">
        <f>IFERROR(IF(B58="","",-Reisekosten!#REF!),"")</f>
        <v/>
      </c>
      <c r="B58" s="31" t="e">
        <f t="shared" si="2"/>
        <v>#REF!</v>
      </c>
      <c r="C58" s="32" t="e">
        <f>IF(Reisekosten!#REF!="","",Reisekosten!$G$1&amp;Reisekosten!$H$1&amp;Reisekosten!$I$1)</f>
        <v>#REF!</v>
      </c>
      <c r="D58" s="33" t="e">
        <f>IF(Reisekosten!#REF!="","",Reisekosten!#REF!)</f>
        <v>#REF!</v>
      </c>
      <c r="E58" s="31" t="e">
        <f t="shared" si="3"/>
        <v>#REF!</v>
      </c>
      <c r="F58" s="23" t="e">
        <f>IF(C58="","",IF(Reisekosten!#REF!&lt;&gt;"",Reisekosten!#REF!&amp;" - "&amp;IF(Reisekosten!#REF!&lt;&gt;Reisekosten!#REF!,"Übernacht.: "&amp;Reisekosten!#REF!&amp;" "&amp;TEXT(Reisekosten!#REF!,"t. MMM ")&amp;"bis "&amp;TEXT(Reisekosten!#REF!,"t. MMM "),"Übernacht.: "&amp;Reisekosten!#REF!&amp;" am "&amp;TEXT(Reisekosten!#REF!,"t. MMM "))))</f>
        <v>#REF!</v>
      </c>
    </row>
    <row r="59" spans="1:6">
      <c r="A59" s="27" t="str">
        <f>IFERROR(IF(B59="","",-Reisekosten!#REF!),"")</f>
        <v/>
      </c>
      <c r="B59" s="31" t="e">
        <f t="shared" si="2"/>
        <v>#REF!</v>
      </c>
      <c r="C59" s="32" t="e">
        <f>IF(Reisekosten!#REF!="","",Reisekosten!$G$1&amp;Reisekosten!$H$1&amp;Reisekosten!$I$1)</f>
        <v>#REF!</v>
      </c>
      <c r="D59" s="33" t="e">
        <f>IF(Reisekosten!#REF!="","",Reisekosten!#REF!)</f>
        <v>#REF!</v>
      </c>
      <c r="E59" s="31" t="e">
        <f t="shared" si="3"/>
        <v>#REF!</v>
      </c>
      <c r="F59" s="23" t="e">
        <f>IF(C59="","",IF(Reisekosten!#REF!&lt;&gt;"",Reisekosten!#REF!&amp;" - "&amp;IF(Reisekosten!#REF!&lt;&gt;Reisekosten!#REF!,"Übernacht.: "&amp;Reisekosten!#REF!&amp;" "&amp;TEXT(Reisekosten!#REF!,"t. MMM ")&amp;"bis "&amp;TEXT(Reisekosten!#REF!,"t. MMM "),"Übernacht.: "&amp;Reisekosten!#REF!&amp;" am "&amp;TEXT(Reisekosten!#REF!,"t. MMM "))))</f>
        <v>#REF!</v>
      </c>
    </row>
    <row r="60" spans="1:6">
      <c r="A60" s="27" t="str">
        <f>IFERROR(IF(B60="","",-Reisekosten!#REF!),"")</f>
        <v/>
      </c>
      <c r="B60" s="31" t="e">
        <f t="shared" si="2"/>
        <v>#REF!</v>
      </c>
      <c r="C60" s="32" t="e">
        <f>IF(Reisekosten!#REF!="","",Reisekosten!$G$1&amp;Reisekosten!$H$1&amp;Reisekosten!$I$1)</f>
        <v>#REF!</v>
      </c>
      <c r="D60" s="33" t="e">
        <f>IF(Reisekosten!#REF!="","",Reisekosten!#REF!)</f>
        <v>#REF!</v>
      </c>
      <c r="E60" s="31" t="e">
        <f t="shared" si="3"/>
        <v>#REF!</v>
      </c>
      <c r="F60" s="23" t="e">
        <f>IF(C60="","",IF(Reisekosten!#REF!&lt;&gt;"",Reisekosten!#REF!&amp;" - "&amp;IF(Reisekosten!#REF!&lt;&gt;Reisekosten!#REF!,"Übernacht.: "&amp;Reisekosten!#REF!&amp;" "&amp;TEXT(Reisekosten!#REF!,"t. MMM ")&amp;"bis "&amp;TEXT(Reisekosten!#REF!,"t. MMM "),"Übernacht.: "&amp;Reisekosten!#REF!&amp;" am "&amp;TEXT(Reisekosten!#REF!,"t. MMM "))))</f>
        <v>#REF!</v>
      </c>
    </row>
    <row r="61" spans="1:6">
      <c r="A61" s="27" t="str">
        <f>IFERROR(IF(B61="","",-Reisekosten!#REF!),"")</f>
        <v/>
      </c>
      <c r="B61" s="31" t="e">
        <f t="shared" si="2"/>
        <v>#REF!</v>
      </c>
      <c r="C61" s="32" t="e">
        <f>IF(Reisekosten!#REF!="","",Reisekosten!$G$1&amp;Reisekosten!$H$1&amp;Reisekosten!$I$1)</f>
        <v>#REF!</v>
      </c>
      <c r="D61" s="33" t="e">
        <f>IF(Reisekosten!#REF!="","",Reisekosten!#REF!)</f>
        <v>#REF!</v>
      </c>
      <c r="E61" s="31" t="e">
        <f t="shared" si="3"/>
        <v>#REF!</v>
      </c>
      <c r="F61" s="23" t="e">
        <f>IF(C61="","",IF(Reisekosten!#REF!&lt;&gt;"",Reisekosten!#REF!&amp;" - "&amp;IF(Reisekosten!#REF!&lt;&gt;Reisekosten!#REF!,"Übernacht.: "&amp;Reisekosten!#REF!&amp;" "&amp;TEXT(Reisekosten!#REF!,"t. MMM ")&amp;"bis "&amp;TEXT(Reisekosten!#REF!,"t. MMM "),"Übernacht.: "&amp;Reisekosten!#REF!&amp;" am "&amp;TEXT(Reisekosten!#REF!,"t. MMM "))))</f>
        <v>#REF!</v>
      </c>
    </row>
    <row r="62" spans="1:6">
      <c r="A62" s="27" t="str">
        <f>IFERROR(IF(B62="","",-Reisekosten!#REF!),"")</f>
        <v/>
      </c>
      <c r="B62" s="31" t="e">
        <f t="shared" si="2"/>
        <v>#REF!</v>
      </c>
      <c r="C62" s="32" t="e">
        <f>IF(Reisekosten!#REF!="","",Reisekosten!$G$1&amp;Reisekosten!$H$1&amp;Reisekosten!$I$1)</f>
        <v>#REF!</v>
      </c>
      <c r="D62" s="33" t="e">
        <f>IF(Reisekosten!#REF!="","",Reisekosten!#REF!)</f>
        <v>#REF!</v>
      </c>
      <c r="E62" s="31" t="e">
        <f t="shared" si="3"/>
        <v>#REF!</v>
      </c>
      <c r="F62" s="23" t="e">
        <f>IF(C62="","",IF(Reisekosten!#REF!&lt;&gt;"",Reisekosten!#REF!&amp;" - "&amp;IF(Reisekosten!#REF!&lt;&gt;Reisekosten!#REF!,"Übernacht.: "&amp;Reisekosten!#REF!&amp;" "&amp;TEXT(Reisekosten!#REF!,"t. MMM ")&amp;"bis "&amp;TEXT(Reisekosten!#REF!,"t. MMM "),"Übernacht.: "&amp;Reisekosten!#REF!&amp;" am "&amp;TEXT(Reisekosten!#REF!,"t. MMM "))))</f>
        <v>#REF!</v>
      </c>
    </row>
    <row r="63" spans="1:6">
      <c r="A63" s="27" t="str">
        <f>IFERROR(IF(B63="","",-Reisekosten!#REF!),"")</f>
        <v/>
      </c>
      <c r="B63" s="31" t="e">
        <f t="shared" si="2"/>
        <v>#REF!</v>
      </c>
      <c r="C63" s="32" t="e">
        <f>IF(Reisekosten!#REF!="","",Reisekosten!$G$1&amp;Reisekosten!$H$1&amp;Reisekosten!$I$1)</f>
        <v>#REF!</v>
      </c>
      <c r="D63" s="33" t="e">
        <f>IF(Reisekosten!#REF!="","",Reisekosten!#REF!)</f>
        <v>#REF!</v>
      </c>
      <c r="E63" s="31" t="e">
        <f t="shared" si="3"/>
        <v>#REF!</v>
      </c>
      <c r="F63" s="23" t="e">
        <f>IF(C63="","",IF(Reisekosten!#REF!&lt;&gt;"",Reisekosten!#REF!&amp;" - "&amp;IF(Reisekosten!#REF!&lt;&gt;Reisekosten!#REF!,"Übernacht.: "&amp;Reisekosten!#REF!&amp;" "&amp;TEXT(Reisekosten!#REF!,"t. MMM ")&amp;"bis "&amp;TEXT(Reisekosten!#REF!,"t. MMM "),"Übernacht.: "&amp;Reisekosten!#REF!&amp;" am "&amp;TEXT(Reisekosten!#REF!,"t. MMM "))))</f>
        <v>#REF!</v>
      </c>
    </row>
    <row r="64" spans="1:6">
      <c r="A64" s="27" t="str">
        <f>IFERROR(IF(B64="","",-Reisekosten!#REF!),"")</f>
        <v/>
      </c>
      <c r="B64" s="31" t="e">
        <f t="shared" si="2"/>
        <v>#REF!</v>
      </c>
      <c r="C64" s="32" t="e">
        <f>IF(Reisekosten!#REF!="","",Reisekosten!$G$1&amp;Reisekosten!$H$1&amp;Reisekosten!$I$1)</f>
        <v>#REF!</v>
      </c>
      <c r="D64" s="33" t="e">
        <f>IF(Reisekosten!#REF!="","",Reisekosten!#REF!)</f>
        <v>#REF!</v>
      </c>
      <c r="E64" s="31" t="e">
        <f t="shared" si="3"/>
        <v>#REF!</v>
      </c>
      <c r="F64" s="23" t="e">
        <f>IF(C64="","",IF(Reisekosten!#REF!&lt;&gt;"",Reisekosten!#REF!&amp;" - "&amp;IF(Reisekosten!#REF!&lt;&gt;Reisekosten!#REF!,"Übernacht.: "&amp;Reisekosten!#REF!&amp;" "&amp;TEXT(Reisekosten!#REF!,"t. MMM ")&amp;"bis "&amp;TEXT(Reisekosten!#REF!,"t. MMM "),"Übernacht.: "&amp;Reisekosten!#REF!&amp;" am "&amp;TEXT(Reisekosten!#REF!,"t. MMM "))))</f>
        <v>#REF!</v>
      </c>
    </row>
    <row r="65" spans="1:6">
      <c r="A65" s="27" t="str">
        <f>IFERROR(IF(B65="","",-Reisekosten!#REF!),"")</f>
        <v/>
      </c>
      <c r="B65" s="31" t="e">
        <f t="shared" si="2"/>
        <v>#REF!</v>
      </c>
      <c r="C65" s="32" t="e">
        <f>IF(Reisekosten!#REF!="","",Reisekosten!$G$1&amp;Reisekosten!$H$1&amp;Reisekosten!$I$1)</f>
        <v>#REF!</v>
      </c>
      <c r="D65" s="33" t="e">
        <f>IF(Reisekosten!#REF!="","",Reisekosten!#REF!)</f>
        <v>#REF!</v>
      </c>
      <c r="E65" s="31" t="e">
        <f t="shared" si="3"/>
        <v>#REF!</v>
      </c>
      <c r="F65" s="23" t="e">
        <f>IF(C65="","",IF(Reisekosten!#REF!&lt;&gt;"",Reisekosten!#REF!&amp;" - "&amp;IF(Reisekosten!#REF!&lt;&gt;Reisekosten!#REF!,"Übernacht.: "&amp;Reisekosten!#REF!&amp;" "&amp;TEXT(Reisekosten!#REF!,"t. MMM ")&amp;"bis "&amp;TEXT(Reisekosten!#REF!,"t. MMM "),"Übernacht.: "&amp;Reisekosten!#REF!&amp;" am "&amp;TEXT(Reisekosten!#REF!,"t. MMM "))))</f>
        <v>#REF!</v>
      </c>
    </row>
    <row r="66" spans="1:6">
      <c r="A66" s="27" t="str">
        <f>IFERROR(IF(B66="","",-Reisekosten!#REF!),"")</f>
        <v/>
      </c>
      <c r="B66" s="31" t="e">
        <f t="shared" si="2"/>
        <v>#REF!</v>
      </c>
      <c r="C66" s="32" t="e">
        <f>IF(Reisekosten!#REF!="","",Reisekosten!$G$1&amp;Reisekosten!$H$1&amp;Reisekosten!$I$1)</f>
        <v>#REF!</v>
      </c>
      <c r="D66" s="33" t="e">
        <f>IF(Reisekosten!#REF!="","",Reisekosten!#REF!)</f>
        <v>#REF!</v>
      </c>
      <c r="E66" s="31" t="e">
        <f t="shared" si="3"/>
        <v>#REF!</v>
      </c>
      <c r="F66" s="23" t="e">
        <f>IF(C66="","",IF(Reisekosten!#REF!&lt;&gt;"",Reisekosten!#REF!&amp;" - "&amp;IF(Reisekosten!#REF!&lt;&gt;Reisekosten!#REF!,"Übernacht.: "&amp;Reisekosten!#REF!&amp;" "&amp;TEXT(Reisekosten!#REF!,"t. MMM ")&amp;"bis "&amp;TEXT(Reisekosten!#REF!,"t. MMM "),"Übernacht.: "&amp;Reisekosten!#REF!&amp;" am "&amp;TEXT(Reisekosten!#REF!,"t. MMM "))))</f>
        <v>#REF!</v>
      </c>
    </row>
    <row r="67" spans="1:6">
      <c r="A67" s="27" t="str">
        <f>IFERROR(IF(B67="","",-Reisekosten!#REF!),"")</f>
        <v/>
      </c>
      <c r="B67" s="31" t="e">
        <f t="shared" si="2"/>
        <v>#REF!</v>
      </c>
      <c r="C67" s="32" t="e">
        <f>IF(Reisekosten!#REF!="","",Reisekosten!$G$1&amp;Reisekosten!$H$1&amp;Reisekosten!$I$1)</f>
        <v>#REF!</v>
      </c>
      <c r="D67" s="33" t="e">
        <f>IF(Reisekosten!#REF!="","",Reisekosten!#REF!)</f>
        <v>#REF!</v>
      </c>
      <c r="E67" s="31" t="e">
        <f t="shared" si="3"/>
        <v>#REF!</v>
      </c>
      <c r="F67" s="23" t="e">
        <f>IF(C67="","",IF(Reisekosten!#REF!&lt;&gt;"",Reisekosten!#REF!&amp;" - "&amp;IF(Reisekosten!#REF!&lt;&gt;Reisekosten!#REF!,"Übernacht.: "&amp;Reisekosten!#REF!&amp;" "&amp;TEXT(Reisekosten!#REF!,"t. MMM ")&amp;"bis "&amp;TEXT(Reisekosten!#REF!,"t. MMM "),"Übernacht.: "&amp;Reisekosten!#REF!&amp;" am "&amp;TEXT(Reisekosten!#REF!,"t. MMM "))))</f>
        <v>#REF!</v>
      </c>
    </row>
    <row r="68" spans="1:6">
      <c r="A68" s="27" t="str">
        <f>IFERROR(IF(B68="","",-Reisekosten!#REF!),"")</f>
        <v/>
      </c>
      <c r="B68" s="31" t="e">
        <f t="shared" si="2"/>
        <v>#REF!</v>
      </c>
      <c r="C68" s="32" t="e">
        <f>IF(Reisekosten!#REF!="","",Reisekosten!$G$1&amp;Reisekosten!$H$1&amp;Reisekosten!$I$1)</f>
        <v>#REF!</v>
      </c>
      <c r="D68" s="33" t="e">
        <f>IF(Reisekosten!#REF!="","",Reisekosten!#REF!)</f>
        <v>#REF!</v>
      </c>
      <c r="E68" s="31" t="e">
        <f t="shared" si="3"/>
        <v>#REF!</v>
      </c>
      <c r="F68" s="23" t="e">
        <f>IF(C68="","",IF(Reisekosten!#REF!&lt;&gt;"",Reisekosten!#REF!&amp;" - "&amp;IF(Reisekosten!#REF!&lt;&gt;Reisekosten!#REF!,"Übernacht.: "&amp;Reisekosten!#REF!&amp;" "&amp;TEXT(Reisekosten!#REF!,"t. MMM ")&amp;"bis "&amp;TEXT(Reisekosten!#REF!,"t. MMM "),"Übernacht.: "&amp;Reisekosten!#REF!&amp;" am "&amp;TEXT(Reisekosten!#REF!,"t. MMM "))))</f>
        <v>#REF!</v>
      </c>
    </row>
    <row r="69" spans="1:6">
      <c r="A69" s="27" t="str">
        <f>IFERROR(IF(B69="","",-Reisekosten!#REF!),"")</f>
        <v/>
      </c>
      <c r="B69" s="31" t="e">
        <f t="shared" si="2"/>
        <v>#REF!</v>
      </c>
      <c r="C69" s="32" t="e">
        <f>IF(Reisekosten!#REF!="","",Reisekosten!$G$1&amp;Reisekosten!$H$1&amp;Reisekosten!$I$1)</f>
        <v>#REF!</v>
      </c>
      <c r="D69" s="33" t="e">
        <f>IF(Reisekosten!#REF!="","",Reisekosten!#REF!)</f>
        <v>#REF!</v>
      </c>
      <c r="E69" s="31" t="e">
        <f t="shared" si="3"/>
        <v>#REF!</v>
      </c>
      <c r="F69" s="23" t="e">
        <f>IF(C69="","",IF(Reisekosten!#REF!&lt;&gt;"",Reisekosten!#REF!&amp;" - "&amp;IF(Reisekosten!#REF!&lt;&gt;Reisekosten!#REF!,"Übernacht.: "&amp;Reisekosten!#REF!&amp;" "&amp;TEXT(Reisekosten!#REF!,"t. MMM ")&amp;"bis "&amp;TEXT(Reisekosten!#REF!,"t. MMM "),"Übernacht.: "&amp;Reisekosten!#REF!&amp;" am "&amp;TEXT(Reisekosten!#REF!,"t. MMM "))))</f>
        <v>#REF!</v>
      </c>
    </row>
    <row r="70" spans="1:6">
      <c r="A70" s="27" t="str">
        <f>IFERROR(IF(B70="","",-Reisekosten!#REF!),"")</f>
        <v/>
      </c>
      <c r="B70" s="31" t="e">
        <f t="shared" si="2"/>
        <v>#REF!</v>
      </c>
      <c r="C70" s="32" t="e">
        <f>IF(Reisekosten!#REF!="","",Reisekosten!$G$1&amp;Reisekosten!$H$1&amp;Reisekosten!$I$1)</f>
        <v>#REF!</v>
      </c>
      <c r="D70" s="33" t="e">
        <f>IF(Reisekosten!#REF!="","",Reisekosten!#REF!)</f>
        <v>#REF!</v>
      </c>
      <c r="E70" s="31" t="e">
        <f t="shared" si="3"/>
        <v>#REF!</v>
      </c>
      <c r="F70" s="23" t="e">
        <f>IF(C70="","",IF(Reisekosten!#REF!&lt;&gt;"",Reisekosten!#REF!&amp;" - "&amp;IF(Reisekosten!#REF!&lt;&gt;Reisekosten!#REF!,"Übernacht.: "&amp;Reisekosten!#REF!&amp;" "&amp;TEXT(Reisekosten!#REF!,"t. MMM ")&amp;"bis "&amp;TEXT(Reisekosten!#REF!,"t. MMM "),"Übernacht.: "&amp;Reisekosten!#REF!&amp;" am "&amp;TEXT(Reisekosten!#REF!,"t. MMM "))))</f>
        <v>#REF!</v>
      </c>
    </row>
    <row r="71" spans="1:6">
      <c r="A71" s="27" t="str">
        <f>IFERROR(IF(B71="","",-Reisekosten!V65),"")</f>
        <v/>
      </c>
      <c r="B71" s="31" t="str">
        <f t="shared" si="2"/>
        <v/>
      </c>
      <c r="C71" s="32" t="str">
        <f>IF(Reisekosten!H65="","",Reisekosten!$G$1&amp;Reisekosten!$H$1&amp;Reisekosten!$I$1)</f>
        <v/>
      </c>
      <c r="D71" s="33" t="str">
        <f>IF(Reisekosten!K65="","",Reisekosten!K65)</f>
        <v/>
      </c>
      <c r="E71" s="31" t="str">
        <f t="shared" si="3"/>
        <v/>
      </c>
      <c r="F71" s="23" t="str">
        <f>IF(C71="","",IF(Reisekosten!C65&lt;&gt;"",Reisekosten!C65&amp;" - "&amp;IF(Reisekosten!$K65&lt;&gt;Reisekosten!$H65,"Übernacht.: "&amp;Reisekosten!D65&amp;" "&amp;TEXT(Reisekosten!$H65,"t. MMM ")&amp;"bis "&amp;TEXT(Reisekosten!$K65,"t. MMM "),"Übernacht.: "&amp;Reisekosten!D65&amp;" am "&amp;TEXT(Reisekosten!$H65,"t. MMM "))))</f>
        <v/>
      </c>
    </row>
    <row r="72" spans="1:6">
      <c r="A72" s="27" t="str">
        <f>IFERROR(IF(B72="","",-Reisekosten!V66),"")</f>
        <v/>
      </c>
      <c r="B72" s="31" t="str">
        <f t="shared" si="2"/>
        <v/>
      </c>
      <c r="C72" s="32" t="str">
        <f>IF(Reisekosten!H66="","",Reisekosten!$G$1&amp;Reisekosten!$H$1&amp;Reisekosten!$I$1)</f>
        <v/>
      </c>
      <c r="D72" s="33" t="str">
        <f>IF(Reisekosten!K66="","",Reisekosten!K66)</f>
        <v/>
      </c>
      <c r="E72" s="31" t="str">
        <f t="shared" si="3"/>
        <v/>
      </c>
      <c r="F72" s="23" t="str">
        <f>IF(C72="","",IF(Reisekosten!C66&lt;&gt;"",Reisekosten!C66&amp;" - "&amp;IF(Reisekosten!$K66&lt;&gt;Reisekosten!$H66,"Übernacht.: "&amp;Reisekosten!D66&amp;" "&amp;TEXT(Reisekosten!$H66,"t. MMM ")&amp;"bis "&amp;TEXT(Reisekosten!$K66,"t. MMM "),"Übernacht.: "&amp;Reisekosten!D66&amp;" am "&amp;TEXT(Reisekosten!$H66,"t. MMM "))))</f>
        <v/>
      </c>
    </row>
    <row r="73" spans="1:6">
      <c r="A73" s="27" t="str">
        <f>IFERROR(IF(B73="","",-Reisekosten!V67),"")</f>
        <v/>
      </c>
      <c r="B73" s="31" t="str">
        <f t="shared" si="2"/>
        <v/>
      </c>
      <c r="C73" s="32" t="str">
        <f>IF(Reisekosten!H67="","",Reisekosten!$G$1&amp;Reisekosten!$H$1&amp;Reisekosten!$I$1)</f>
        <v/>
      </c>
      <c r="D73" s="33" t="str">
        <f>IF(Reisekosten!K67="","",Reisekosten!K67)</f>
        <v/>
      </c>
      <c r="E73" s="31" t="str">
        <f t="shared" si="3"/>
        <v/>
      </c>
      <c r="F73" s="23" t="str">
        <f>IF(C73="","",IF(Reisekosten!C67&lt;&gt;"",Reisekosten!C67&amp;" - "&amp;IF(Reisekosten!$K67&lt;&gt;Reisekosten!$H67,"Übernacht.: "&amp;Reisekosten!D67&amp;" "&amp;TEXT(Reisekosten!$H67,"t. MMM ")&amp;"bis "&amp;TEXT(Reisekosten!$K67,"t. MMM "),"Übernacht.: "&amp;Reisekosten!D67&amp;" am "&amp;TEXT(Reisekosten!$H67,"t. MMM "))))</f>
        <v/>
      </c>
    </row>
    <row r="74" spans="1:6">
      <c r="A74" s="27" t="str">
        <f>IFERROR(IF(B74="","",-Reisekosten!V68),"")</f>
        <v/>
      </c>
      <c r="B74" s="31" t="str">
        <f t="shared" si="2"/>
        <v/>
      </c>
      <c r="C74" s="32" t="str">
        <f>IF(Reisekosten!H68="","",Reisekosten!$G$1&amp;Reisekosten!$H$1&amp;Reisekosten!$I$1)</f>
        <v/>
      </c>
      <c r="D74" s="33" t="str">
        <f>IF(Reisekosten!K68="","",Reisekosten!K68)</f>
        <v/>
      </c>
      <c r="E74" s="31" t="str">
        <f t="shared" si="3"/>
        <v/>
      </c>
      <c r="F74" s="23" t="str">
        <f>IF(C74="","",IF(Reisekosten!C68&lt;&gt;"",Reisekosten!C68&amp;" - "&amp;IF(Reisekosten!$K68&lt;&gt;Reisekosten!$H68,"Übernacht.: "&amp;Reisekosten!D68&amp;" "&amp;TEXT(Reisekosten!$H68,"t. MMM ")&amp;"bis "&amp;TEXT(Reisekosten!$K68,"t. MMM "),"Übernacht.: "&amp;Reisekosten!D68&amp;" am "&amp;TEXT(Reisekosten!$H68,"t. MMM "))))</f>
        <v/>
      </c>
    </row>
    <row r="75" spans="1:6">
      <c r="A75" s="27" t="str">
        <f>IFERROR(IF(B75="","",-Reisekosten!V69),"")</f>
        <v/>
      </c>
      <c r="B75" s="31" t="str">
        <f t="shared" si="2"/>
        <v/>
      </c>
      <c r="C75" s="32" t="str">
        <f>IF(Reisekosten!H69="","",Reisekosten!$G$1&amp;Reisekosten!$H$1&amp;Reisekosten!$I$1)</f>
        <v/>
      </c>
      <c r="D75" s="33" t="str">
        <f>IF(Reisekosten!K69="","",Reisekosten!K69)</f>
        <v/>
      </c>
      <c r="E75" s="31" t="str">
        <f t="shared" si="3"/>
        <v/>
      </c>
      <c r="F75" s="23" t="str">
        <f>IF(C75="","",IF(Reisekosten!C69&lt;&gt;"",Reisekosten!C69&amp;" - "&amp;IF(Reisekosten!$K69&lt;&gt;Reisekosten!$H69,"Übernacht.: "&amp;Reisekosten!D69&amp;" "&amp;TEXT(Reisekosten!$H69,"t. MMM ")&amp;"bis "&amp;TEXT(Reisekosten!$K69,"t. MMM "),"Übernacht.: "&amp;Reisekosten!D69&amp;" am "&amp;TEXT(Reisekosten!$H69,"t. MMM "))))</f>
        <v/>
      </c>
    </row>
    <row r="76" spans="1:6">
      <c r="A76" s="27" t="str">
        <f>IFERROR(IF(B76="","",-Reisekosten!V70),"")</f>
        <v/>
      </c>
      <c r="B76" s="31" t="str">
        <f t="shared" si="2"/>
        <v/>
      </c>
      <c r="C76" s="32" t="str">
        <f>IF(Reisekosten!H70="","",Reisekosten!$G$1&amp;Reisekosten!$H$1&amp;Reisekosten!$I$1)</f>
        <v/>
      </c>
      <c r="D76" s="33" t="str">
        <f>IF(Reisekosten!K70="","",Reisekosten!K70)</f>
        <v/>
      </c>
      <c r="E76" s="31" t="str">
        <f t="shared" si="3"/>
        <v/>
      </c>
      <c r="F76" s="23" t="str">
        <f>IF(C76="","",IF(Reisekosten!C70&lt;&gt;"",Reisekosten!C70&amp;" - "&amp;IF(Reisekosten!$K70&lt;&gt;Reisekosten!$H70,"Übernacht.: "&amp;Reisekosten!D70&amp;" "&amp;TEXT(Reisekosten!$H70,"t. MMM ")&amp;"bis "&amp;TEXT(Reisekosten!$K70,"t. MMM "),"Übernacht.: "&amp;Reisekosten!D70&amp;" am "&amp;TEXT(Reisekosten!$H70,"t. MMM "))))</f>
        <v/>
      </c>
    </row>
    <row r="77" spans="1:6">
      <c r="A77" s="27" t="str">
        <f>IFERROR(IF(B77="","",-Reisekosten!V71),"")</f>
        <v/>
      </c>
      <c r="B77" s="31" t="str">
        <f t="shared" si="2"/>
        <v/>
      </c>
      <c r="C77" s="32" t="str">
        <f>IF(Reisekosten!H71="","",Reisekosten!$G$1&amp;Reisekosten!$H$1&amp;Reisekosten!$I$1)</f>
        <v/>
      </c>
      <c r="D77" s="33" t="str">
        <f>IF(Reisekosten!K71="","",Reisekosten!K71)</f>
        <v/>
      </c>
      <c r="E77" s="31" t="str">
        <f t="shared" si="3"/>
        <v/>
      </c>
      <c r="F77" s="23" t="str">
        <f>IF(C77="","",IF(Reisekosten!C71&lt;&gt;"",Reisekosten!C71&amp;" - "&amp;IF(Reisekosten!$K71&lt;&gt;Reisekosten!$H71,"Übernacht.: "&amp;Reisekosten!D71&amp;" "&amp;TEXT(Reisekosten!$H71,"t. MMM ")&amp;"bis "&amp;TEXT(Reisekosten!$K71,"t. MMM "),"Übernacht.: "&amp;Reisekosten!D71&amp;" am "&amp;TEXT(Reisekosten!$H71,"t. MMM "))))</f>
        <v/>
      </c>
    </row>
    <row r="78" spans="1:6">
      <c r="A78" s="27" t="str">
        <f>IFERROR(IF(B78="","",-Reisekosten!V72),"")</f>
        <v/>
      </c>
      <c r="B78" s="31" t="str">
        <f t="shared" ref="B78:B141" si="4">IF(C78="","",$A$8)</f>
        <v/>
      </c>
      <c r="C78" s="32" t="str">
        <f>IF(Reisekosten!H72="","",Reisekosten!$G$1&amp;Reisekosten!$H$1&amp;Reisekosten!$I$1)</f>
        <v/>
      </c>
      <c r="D78" s="33" t="str">
        <f>IF(Reisekosten!K72="","",Reisekosten!K72)</f>
        <v/>
      </c>
      <c r="E78" s="31" t="str">
        <f t="shared" ref="E78:E141" si="5">IF(C78="","",$E$8)</f>
        <v/>
      </c>
      <c r="F78" s="23" t="str">
        <f>IF(C78="","",IF(Reisekosten!C72&lt;&gt;"",Reisekosten!C72&amp;" - "&amp;IF(Reisekosten!$K72&lt;&gt;Reisekosten!$H72,"Übernacht.: "&amp;Reisekosten!D72&amp;" "&amp;TEXT(Reisekosten!$H72,"t. MMM ")&amp;"bis "&amp;TEXT(Reisekosten!$K72,"t. MMM "),"Übernacht.: "&amp;Reisekosten!D72&amp;" am "&amp;TEXT(Reisekosten!$H72,"t. MMM "))))</f>
        <v/>
      </c>
    </row>
    <row r="79" spans="1:6">
      <c r="A79" s="27" t="str">
        <f>IFERROR(IF(B79="","",-Reisekosten!V73),"")</f>
        <v/>
      </c>
      <c r="B79" s="31" t="str">
        <f t="shared" si="4"/>
        <v/>
      </c>
      <c r="C79" s="32" t="str">
        <f>IF(Reisekosten!H73="","",Reisekosten!$G$1&amp;Reisekosten!$H$1&amp;Reisekosten!$I$1)</f>
        <v/>
      </c>
      <c r="D79" s="33" t="str">
        <f>IF(Reisekosten!K73="","",Reisekosten!K73)</f>
        <v/>
      </c>
      <c r="E79" s="31" t="str">
        <f t="shared" si="5"/>
        <v/>
      </c>
      <c r="F79" s="23" t="str">
        <f>IF(C79="","",IF(Reisekosten!C73&lt;&gt;"",Reisekosten!C73&amp;" - "&amp;IF(Reisekosten!$K73&lt;&gt;Reisekosten!$H73,"Übernacht.: "&amp;Reisekosten!D73&amp;" "&amp;TEXT(Reisekosten!$H73,"t. MMM ")&amp;"bis "&amp;TEXT(Reisekosten!$K73,"t. MMM "),"Übernacht.: "&amp;Reisekosten!D73&amp;" am "&amp;TEXT(Reisekosten!$H73,"t. MMM "))))</f>
        <v/>
      </c>
    </row>
    <row r="80" spans="1:6">
      <c r="A80" s="27" t="str">
        <f>IFERROR(IF(B80="","",-Reisekosten!V74),"")</f>
        <v/>
      </c>
      <c r="B80" s="31" t="str">
        <f t="shared" si="4"/>
        <v/>
      </c>
      <c r="C80" s="32" t="str">
        <f>IF(Reisekosten!H74="","",Reisekosten!$G$1&amp;Reisekosten!$H$1&amp;Reisekosten!$I$1)</f>
        <v/>
      </c>
      <c r="D80" s="33" t="str">
        <f>IF(Reisekosten!K74="","",Reisekosten!K74)</f>
        <v/>
      </c>
      <c r="E80" s="31" t="str">
        <f t="shared" si="5"/>
        <v/>
      </c>
      <c r="F80" s="23" t="str">
        <f>IF(C80="","",IF(Reisekosten!C74&lt;&gt;"",Reisekosten!C74&amp;" - "&amp;IF(Reisekosten!$K74&lt;&gt;Reisekosten!$H74,"Übernacht.: "&amp;Reisekosten!D74&amp;" "&amp;TEXT(Reisekosten!$H74,"t. MMM ")&amp;"bis "&amp;TEXT(Reisekosten!$K74,"t. MMM "),"Übernacht.: "&amp;Reisekosten!D74&amp;" am "&amp;TEXT(Reisekosten!$H74,"t. MMM "))))</f>
        <v/>
      </c>
    </row>
    <row r="81" spans="1:6">
      <c r="A81" s="27" t="str">
        <f>IFERROR(IF(B81="","",-Reisekosten!V75),"")</f>
        <v/>
      </c>
      <c r="B81" s="31" t="str">
        <f t="shared" si="4"/>
        <v/>
      </c>
      <c r="C81" s="32" t="str">
        <f>IF(Reisekosten!H75="","",Reisekosten!$G$1&amp;Reisekosten!$H$1&amp;Reisekosten!$I$1)</f>
        <v/>
      </c>
      <c r="D81" s="33" t="str">
        <f>IF(Reisekosten!K75="","",Reisekosten!K75)</f>
        <v/>
      </c>
      <c r="E81" s="31" t="str">
        <f t="shared" si="5"/>
        <v/>
      </c>
      <c r="F81" s="23" t="str">
        <f>IF(C81="","",IF(Reisekosten!C75&lt;&gt;"",Reisekosten!C75&amp;" - "&amp;IF(Reisekosten!$K75&lt;&gt;Reisekosten!$H75,"Übernacht.: "&amp;Reisekosten!D75&amp;" "&amp;TEXT(Reisekosten!$H75,"t. MMM ")&amp;"bis "&amp;TEXT(Reisekosten!$K75,"t. MMM "),"Übernacht.: "&amp;Reisekosten!D75&amp;" am "&amp;TEXT(Reisekosten!$H75,"t. MMM "))))</f>
        <v/>
      </c>
    </row>
    <row r="82" spans="1:6">
      <c r="A82" s="27" t="str">
        <f>IFERROR(IF(B82="","",-Reisekosten!V76),"")</f>
        <v/>
      </c>
      <c r="B82" s="31" t="str">
        <f t="shared" si="4"/>
        <v/>
      </c>
      <c r="C82" s="32" t="str">
        <f>IF(Reisekosten!H76="","",Reisekosten!$G$1&amp;Reisekosten!$H$1&amp;Reisekosten!$I$1)</f>
        <v/>
      </c>
      <c r="D82" s="33" t="str">
        <f>IF(Reisekosten!K76="","",Reisekosten!K76)</f>
        <v/>
      </c>
      <c r="E82" s="31" t="str">
        <f t="shared" si="5"/>
        <v/>
      </c>
      <c r="F82" s="23" t="str">
        <f>IF(C82="","",IF(Reisekosten!C76&lt;&gt;"",Reisekosten!C76&amp;" - "&amp;IF(Reisekosten!$K76&lt;&gt;Reisekosten!$H76,"Übernacht.: "&amp;Reisekosten!D76&amp;" "&amp;TEXT(Reisekosten!$H76,"t. MMM ")&amp;"bis "&amp;TEXT(Reisekosten!$K76,"t. MMM "),"Übernacht.: "&amp;Reisekosten!D76&amp;" am "&amp;TEXT(Reisekosten!$H76,"t. MMM "))))</f>
        <v/>
      </c>
    </row>
    <row r="83" spans="1:6">
      <c r="A83" s="27" t="str">
        <f>IFERROR(IF(B83="","",-Reisekosten!V77),"")</f>
        <v/>
      </c>
      <c r="B83" s="31" t="str">
        <f t="shared" si="4"/>
        <v/>
      </c>
      <c r="C83" s="32" t="str">
        <f>IF(Reisekosten!H77="","",Reisekosten!$G$1&amp;Reisekosten!$H$1&amp;Reisekosten!$I$1)</f>
        <v/>
      </c>
      <c r="D83" s="33" t="str">
        <f>IF(Reisekosten!K77="","",Reisekosten!K77)</f>
        <v/>
      </c>
      <c r="E83" s="31" t="str">
        <f t="shared" si="5"/>
        <v/>
      </c>
      <c r="F83" s="23" t="str">
        <f>IF(C83="","",IF(Reisekosten!C77&lt;&gt;"",Reisekosten!C77&amp;" - "&amp;IF(Reisekosten!$K77&lt;&gt;Reisekosten!$H77,"Übernacht.: "&amp;Reisekosten!D77&amp;" "&amp;TEXT(Reisekosten!$H77,"t. MMM ")&amp;"bis "&amp;TEXT(Reisekosten!$K77,"t. MMM "),"Übernacht.: "&amp;Reisekosten!D77&amp;" am "&amp;TEXT(Reisekosten!$H77,"t. MMM "))))</f>
        <v/>
      </c>
    </row>
    <row r="84" spans="1:6">
      <c r="A84" s="27" t="str">
        <f>IFERROR(IF(B84="","",-Reisekosten!V78),"")</f>
        <v/>
      </c>
      <c r="B84" s="31" t="str">
        <f t="shared" si="4"/>
        <v/>
      </c>
      <c r="C84" s="32" t="str">
        <f>IF(Reisekosten!H78="","",Reisekosten!$G$1&amp;Reisekosten!$H$1&amp;Reisekosten!$I$1)</f>
        <v/>
      </c>
      <c r="D84" s="33" t="str">
        <f>IF(Reisekosten!K78="","",Reisekosten!K78)</f>
        <v/>
      </c>
      <c r="E84" s="31" t="str">
        <f t="shared" si="5"/>
        <v/>
      </c>
      <c r="F84" s="23" t="str">
        <f>IF(C84="","",IF(Reisekosten!C78&lt;&gt;"",Reisekosten!C78&amp;" - "&amp;IF(Reisekosten!$K78&lt;&gt;Reisekosten!$H78,"Übernacht.: "&amp;Reisekosten!D78&amp;" "&amp;TEXT(Reisekosten!$H78,"t. MMM ")&amp;"bis "&amp;TEXT(Reisekosten!$K78,"t. MMM "),"Übernacht.: "&amp;Reisekosten!D78&amp;" am "&amp;TEXT(Reisekosten!$H78,"t. MMM "))))</f>
        <v/>
      </c>
    </row>
    <row r="85" spans="1:6">
      <c r="A85" s="27" t="str">
        <f>IFERROR(IF(B85="","",-Reisekosten!V79),"")</f>
        <v/>
      </c>
      <c r="B85" s="31" t="str">
        <f t="shared" si="4"/>
        <v/>
      </c>
      <c r="C85" s="32" t="str">
        <f>IF(Reisekosten!H79="","",Reisekosten!$G$1&amp;Reisekosten!$H$1&amp;Reisekosten!$I$1)</f>
        <v/>
      </c>
      <c r="D85" s="33" t="str">
        <f>IF(Reisekosten!K79="","",Reisekosten!K79)</f>
        <v/>
      </c>
      <c r="E85" s="31" t="str">
        <f t="shared" si="5"/>
        <v/>
      </c>
      <c r="F85" s="23" t="str">
        <f>IF(C85="","",IF(Reisekosten!C79&lt;&gt;"",Reisekosten!C79&amp;" - "&amp;IF(Reisekosten!$K79&lt;&gt;Reisekosten!$H79,"Übernacht.: "&amp;Reisekosten!D79&amp;" "&amp;TEXT(Reisekosten!$H79,"t. MMM ")&amp;"bis "&amp;TEXT(Reisekosten!$K79,"t. MMM "),"Übernacht.: "&amp;Reisekosten!D79&amp;" am "&amp;TEXT(Reisekosten!$H79,"t. MMM "))))</f>
        <v/>
      </c>
    </row>
    <row r="86" spans="1:6">
      <c r="A86" s="27" t="str">
        <f>IFERROR(IF(B86="","",-Reisekosten!V80),"")</f>
        <v/>
      </c>
      <c r="B86" s="31" t="str">
        <f t="shared" si="4"/>
        <v/>
      </c>
      <c r="C86" s="32" t="str">
        <f>IF(Reisekosten!H80="","",Reisekosten!$G$1&amp;Reisekosten!$H$1&amp;Reisekosten!$I$1)</f>
        <v/>
      </c>
      <c r="D86" s="33" t="str">
        <f>IF(Reisekosten!K80="","",Reisekosten!K80)</f>
        <v/>
      </c>
      <c r="E86" s="31" t="str">
        <f t="shared" si="5"/>
        <v/>
      </c>
      <c r="F86" s="23" t="str">
        <f>IF(C86="","",IF(Reisekosten!C80&lt;&gt;"",Reisekosten!C80&amp;" - "&amp;IF(Reisekosten!$K80&lt;&gt;Reisekosten!$H80,"Übernacht.: "&amp;Reisekosten!D80&amp;" "&amp;TEXT(Reisekosten!$H80,"t. MMM ")&amp;"bis "&amp;TEXT(Reisekosten!$K80,"t. MMM "),"Übernacht.: "&amp;Reisekosten!D80&amp;" am "&amp;TEXT(Reisekosten!$H80,"t. MMM "))))</f>
        <v/>
      </c>
    </row>
    <row r="87" spans="1:6">
      <c r="A87" s="27" t="str">
        <f>IFERROR(IF(B87="","",-Reisekosten!V81),"")</f>
        <v/>
      </c>
      <c r="B87" s="31" t="str">
        <f t="shared" si="4"/>
        <v/>
      </c>
      <c r="C87" s="32" t="str">
        <f>IF(Reisekosten!H81="","",Reisekosten!$G$1&amp;Reisekosten!$H$1&amp;Reisekosten!$I$1)</f>
        <v/>
      </c>
      <c r="D87" s="33" t="str">
        <f>IF(Reisekosten!K81="","",Reisekosten!K81)</f>
        <v/>
      </c>
      <c r="E87" s="31" t="str">
        <f t="shared" si="5"/>
        <v/>
      </c>
      <c r="F87" s="23" t="str">
        <f>IF(C87="","",IF(Reisekosten!C81&lt;&gt;"",Reisekosten!C81&amp;" - "&amp;IF(Reisekosten!$K81&lt;&gt;Reisekosten!$H81,"Übernacht.: "&amp;Reisekosten!D81&amp;" "&amp;TEXT(Reisekosten!$H81,"t. MMM ")&amp;"bis "&amp;TEXT(Reisekosten!$K81,"t. MMM "),"Übernacht.: "&amp;Reisekosten!D81&amp;" am "&amp;TEXT(Reisekosten!$H81,"t. MMM "))))</f>
        <v/>
      </c>
    </row>
    <row r="88" spans="1:6">
      <c r="A88" s="27" t="str">
        <f>IFERROR(IF(B88="","",-Reisekosten!V82),"")</f>
        <v/>
      </c>
      <c r="B88" s="31" t="str">
        <f t="shared" si="4"/>
        <v/>
      </c>
      <c r="C88" s="32" t="str">
        <f>IF(Reisekosten!H82="","",Reisekosten!$G$1&amp;Reisekosten!$H$1&amp;Reisekosten!$I$1)</f>
        <v/>
      </c>
      <c r="D88" s="33" t="str">
        <f>IF(Reisekosten!K82="","",Reisekosten!K82)</f>
        <v/>
      </c>
      <c r="E88" s="31" t="str">
        <f t="shared" si="5"/>
        <v/>
      </c>
      <c r="F88" s="23" t="str">
        <f>IF(C88="","",IF(Reisekosten!C82&lt;&gt;"",Reisekosten!C82&amp;" - "&amp;IF(Reisekosten!$K82&lt;&gt;Reisekosten!$H82,"Übernacht.: "&amp;Reisekosten!D82&amp;" "&amp;TEXT(Reisekosten!$H82,"t. MMM ")&amp;"bis "&amp;TEXT(Reisekosten!$K82,"t. MMM "),"Übernacht.: "&amp;Reisekosten!D82&amp;" am "&amp;TEXT(Reisekosten!$H82,"t. MMM "))))</f>
        <v/>
      </c>
    </row>
    <row r="89" spans="1:6">
      <c r="A89" s="27" t="str">
        <f>IFERROR(IF(B89="","",-Reisekosten!V83),"")</f>
        <v/>
      </c>
      <c r="B89" s="31" t="str">
        <f t="shared" si="4"/>
        <v/>
      </c>
      <c r="C89" s="32" t="str">
        <f>IF(Reisekosten!H83="","",Reisekosten!$G$1&amp;Reisekosten!$H$1&amp;Reisekosten!$I$1)</f>
        <v/>
      </c>
      <c r="D89" s="33" t="str">
        <f>IF(Reisekosten!K83="","",Reisekosten!K83)</f>
        <v/>
      </c>
      <c r="E89" s="31" t="str">
        <f t="shared" si="5"/>
        <v/>
      </c>
      <c r="F89" s="23" t="str">
        <f>IF(C89="","",IF(Reisekosten!C83&lt;&gt;"",Reisekosten!C83&amp;" - "&amp;IF(Reisekosten!$K83&lt;&gt;Reisekosten!$H83,"Übernacht.: "&amp;Reisekosten!D83&amp;" "&amp;TEXT(Reisekosten!$H83,"t. MMM ")&amp;"bis "&amp;TEXT(Reisekosten!$K83,"t. MMM "),"Übernacht.: "&amp;Reisekosten!D83&amp;" am "&amp;TEXT(Reisekosten!$H83,"t. MMM "))))</f>
        <v/>
      </c>
    </row>
    <row r="90" spans="1:6">
      <c r="A90" s="27" t="str">
        <f>IFERROR(IF(B90="","",-Reisekosten!V84),"")</f>
        <v/>
      </c>
      <c r="B90" s="31" t="str">
        <f t="shared" si="4"/>
        <v/>
      </c>
      <c r="C90" s="32" t="str">
        <f>IF(Reisekosten!H84="","",Reisekosten!$G$1&amp;Reisekosten!$H$1&amp;Reisekosten!$I$1)</f>
        <v/>
      </c>
      <c r="D90" s="33" t="str">
        <f>IF(Reisekosten!K84="","",Reisekosten!K84)</f>
        <v/>
      </c>
      <c r="E90" s="31" t="str">
        <f t="shared" si="5"/>
        <v/>
      </c>
      <c r="F90" s="23" t="str">
        <f>IF(C90="","",IF(Reisekosten!C84&lt;&gt;"",Reisekosten!C84&amp;" - "&amp;IF(Reisekosten!$K84&lt;&gt;Reisekosten!$H84,"Übernacht.: "&amp;Reisekosten!D84&amp;" "&amp;TEXT(Reisekosten!$H84,"t. MMM ")&amp;"bis "&amp;TEXT(Reisekosten!$K84,"t. MMM "),"Übernacht.: "&amp;Reisekosten!D84&amp;" am "&amp;TEXT(Reisekosten!$H84,"t. MMM "))))</f>
        <v/>
      </c>
    </row>
    <row r="91" spans="1:6">
      <c r="A91" s="27" t="str">
        <f>IFERROR(IF(B91="","",-Reisekosten!V85),"")</f>
        <v/>
      </c>
      <c r="B91" s="31" t="str">
        <f t="shared" si="4"/>
        <v/>
      </c>
      <c r="C91" s="32" t="str">
        <f>IF(Reisekosten!H85="","",Reisekosten!$G$1&amp;Reisekosten!$H$1&amp;Reisekosten!$I$1)</f>
        <v/>
      </c>
      <c r="D91" s="33" t="str">
        <f>IF(Reisekosten!K85="","",Reisekosten!K85)</f>
        <v/>
      </c>
      <c r="E91" s="31" t="str">
        <f t="shared" si="5"/>
        <v/>
      </c>
      <c r="F91" s="23" t="str">
        <f>IF(C91="","",IF(Reisekosten!C85&lt;&gt;"",Reisekosten!C85&amp;" - "&amp;IF(Reisekosten!$K85&lt;&gt;Reisekosten!$H85,"Übernacht.: "&amp;Reisekosten!D85&amp;" "&amp;TEXT(Reisekosten!$H85,"t. MMM ")&amp;"bis "&amp;TEXT(Reisekosten!$K85,"t. MMM "),"Übernacht.: "&amp;Reisekosten!D85&amp;" am "&amp;TEXT(Reisekosten!$H85,"t. MMM "))))</f>
        <v/>
      </c>
    </row>
    <row r="92" spans="1:6">
      <c r="A92" s="27" t="str">
        <f>IFERROR(IF(B92="","",-Reisekosten!V86),"")</f>
        <v/>
      </c>
      <c r="B92" s="31" t="str">
        <f t="shared" si="4"/>
        <v/>
      </c>
      <c r="C92" s="32" t="str">
        <f>IF(Reisekosten!H86="","",Reisekosten!$G$1&amp;Reisekosten!$H$1&amp;Reisekosten!$I$1)</f>
        <v/>
      </c>
      <c r="D92" s="33" t="str">
        <f>IF(Reisekosten!K86="","",Reisekosten!K86)</f>
        <v/>
      </c>
      <c r="E92" s="31" t="str">
        <f t="shared" si="5"/>
        <v/>
      </c>
      <c r="F92" s="23" t="str">
        <f>IF(C92="","",IF(Reisekosten!C86&lt;&gt;"",Reisekosten!C86&amp;" - "&amp;IF(Reisekosten!$K86&lt;&gt;Reisekosten!$H86,"Übernacht.: "&amp;Reisekosten!D86&amp;" "&amp;TEXT(Reisekosten!$H86,"t. MMM ")&amp;"bis "&amp;TEXT(Reisekosten!$K86,"t. MMM "),"Übernacht.: "&amp;Reisekosten!D86&amp;" am "&amp;TEXT(Reisekosten!$H86,"t. MMM "))))</f>
        <v/>
      </c>
    </row>
    <row r="93" spans="1:6">
      <c r="A93" s="27" t="str">
        <f>IFERROR(IF(B93="","",-Reisekosten!V87),"")</f>
        <v/>
      </c>
      <c r="B93" s="31" t="str">
        <f t="shared" si="4"/>
        <v/>
      </c>
      <c r="C93" s="32" t="str">
        <f>IF(Reisekosten!H87="","",Reisekosten!$G$1&amp;Reisekosten!$H$1&amp;Reisekosten!$I$1)</f>
        <v/>
      </c>
      <c r="D93" s="33" t="str">
        <f>IF(Reisekosten!K87="","",Reisekosten!K87)</f>
        <v/>
      </c>
      <c r="E93" s="31" t="str">
        <f t="shared" si="5"/>
        <v/>
      </c>
      <c r="F93" s="23" t="str">
        <f>IF(C93="","",IF(Reisekosten!C87&lt;&gt;"",Reisekosten!C87&amp;" - "&amp;IF(Reisekosten!$K87&lt;&gt;Reisekosten!$H87,"Übernacht.: "&amp;Reisekosten!D87&amp;" "&amp;TEXT(Reisekosten!$H87,"t. MMM ")&amp;"bis "&amp;TEXT(Reisekosten!$K87,"t. MMM "),"Übernacht.: "&amp;Reisekosten!D87&amp;" am "&amp;TEXT(Reisekosten!$H87,"t. MMM "))))</f>
        <v/>
      </c>
    </row>
    <row r="94" spans="1:6">
      <c r="A94" s="27" t="str">
        <f>IFERROR(IF(B94="","",-Reisekosten!V88),"")</f>
        <v/>
      </c>
      <c r="B94" s="31" t="str">
        <f t="shared" si="4"/>
        <v/>
      </c>
      <c r="C94" s="32" t="str">
        <f>IF(Reisekosten!H88="","",Reisekosten!$G$1&amp;Reisekosten!$H$1&amp;Reisekosten!$I$1)</f>
        <v/>
      </c>
      <c r="D94" s="33" t="str">
        <f>IF(Reisekosten!K88="","",Reisekosten!K88)</f>
        <v/>
      </c>
      <c r="E94" s="31" t="str">
        <f t="shared" si="5"/>
        <v/>
      </c>
      <c r="F94" s="23" t="str">
        <f>IF(C94="","",IF(Reisekosten!C88&lt;&gt;"",Reisekosten!C88&amp;" - "&amp;IF(Reisekosten!$K88&lt;&gt;Reisekosten!$H88,"Übernacht.: "&amp;Reisekosten!D88&amp;" "&amp;TEXT(Reisekosten!$H88,"t. MMM ")&amp;"bis "&amp;TEXT(Reisekosten!$K88,"t. MMM "),"Übernacht.: "&amp;Reisekosten!D88&amp;" am "&amp;TEXT(Reisekosten!$H88,"t. MMM "))))</f>
        <v/>
      </c>
    </row>
    <row r="95" spans="1:6">
      <c r="A95" s="27" t="str">
        <f>IFERROR(IF(B95="","",-Reisekosten!V89),"")</f>
        <v/>
      </c>
      <c r="B95" s="31" t="str">
        <f t="shared" si="4"/>
        <v/>
      </c>
      <c r="C95" s="32" t="str">
        <f>IF(Reisekosten!H89="","",Reisekosten!$G$1&amp;Reisekosten!$H$1&amp;Reisekosten!$I$1)</f>
        <v/>
      </c>
      <c r="D95" s="33" t="str">
        <f>IF(Reisekosten!K89="","",Reisekosten!K89)</f>
        <v/>
      </c>
      <c r="E95" s="31" t="str">
        <f t="shared" si="5"/>
        <v/>
      </c>
      <c r="F95" s="23" t="str">
        <f>IF(C95="","",IF(Reisekosten!C89&lt;&gt;"",Reisekosten!C89&amp;" - "&amp;IF(Reisekosten!$K89&lt;&gt;Reisekosten!$H89,"Übernacht.: "&amp;Reisekosten!D89&amp;" "&amp;TEXT(Reisekosten!$H89,"t. MMM ")&amp;"bis "&amp;TEXT(Reisekosten!$K89,"t. MMM "),"Übernacht.: "&amp;Reisekosten!D89&amp;" am "&amp;TEXT(Reisekosten!$H89,"t. MMM "))))</f>
        <v/>
      </c>
    </row>
    <row r="96" spans="1:6">
      <c r="A96" s="27" t="str">
        <f>IFERROR(IF(B96="","",-Reisekosten!V90),"")</f>
        <v/>
      </c>
      <c r="B96" s="31" t="str">
        <f t="shared" si="4"/>
        <v/>
      </c>
      <c r="C96" s="32" t="str">
        <f>IF(Reisekosten!H90="","",Reisekosten!$G$1&amp;Reisekosten!$H$1&amp;Reisekosten!$I$1)</f>
        <v/>
      </c>
      <c r="D96" s="33" t="str">
        <f>IF(Reisekosten!K90="","",Reisekosten!K90)</f>
        <v/>
      </c>
      <c r="E96" s="31" t="str">
        <f t="shared" si="5"/>
        <v/>
      </c>
      <c r="F96" s="23" t="str">
        <f>IF(C96="","",IF(Reisekosten!C90&lt;&gt;"",Reisekosten!C90&amp;" - "&amp;IF(Reisekosten!$K90&lt;&gt;Reisekosten!$H90,"Übernacht.: "&amp;Reisekosten!D90&amp;" "&amp;TEXT(Reisekosten!$H90,"t. MMM ")&amp;"bis "&amp;TEXT(Reisekosten!$K90,"t. MMM "),"Übernacht.: "&amp;Reisekosten!D90&amp;" am "&amp;TEXT(Reisekosten!$H90,"t. MMM "))))</f>
        <v/>
      </c>
    </row>
    <row r="97" spans="1:6">
      <c r="A97" s="27" t="str">
        <f>IFERROR(IF(B97="","",-Reisekosten!V91),"")</f>
        <v/>
      </c>
      <c r="B97" s="31" t="str">
        <f t="shared" si="4"/>
        <v/>
      </c>
      <c r="C97" s="32" t="str">
        <f>IF(Reisekosten!H91="","",Reisekosten!$G$1&amp;Reisekosten!$H$1&amp;Reisekosten!$I$1)</f>
        <v/>
      </c>
      <c r="D97" s="33" t="str">
        <f>IF(Reisekosten!K91="","",Reisekosten!K91)</f>
        <v/>
      </c>
      <c r="E97" s="31" t="str">
        <f t="shared" si="5"/>
        <v/>
      </c>
      <c r="F97" s="23" t="str">
        <f>IF(C97="","",IF(Reisekosten!C91&lt;&gt;"",Reisekosten!C91&amp;" - "&amp;IF(Reisekosten!$K91&lt;&gt;Reisekosten!$H91,"Übernacht.: "&amp;Reisekosten!D91&amp;" "&amp;TEXT(Reisekosten!$H91,"t. MMM ")&amp;"bis "&amp;TEXT(Reisekosten!$K91,"t. MMM "),"Übernacht.: "&amp;Reisekosten!D91&amp;" am "&amp;TEXT(Reisekosten!$H91,"t. MMM "))))</f>
        <v/>
      </c>
    </row>
    <row r="98" spans="1:6">
      <c r="A98" s="27" t="str">
        <f>IFERROR(IF(B98="","",-Reisekosten!V92),"")</f>
        <v/>
      </c>
      <c r="B98" s="31" t="str">
        <f t="shared" si="4"/>
        <v/>
      </c>
      <c r="C98" s="32" t="str">
        <f>IF(Reisekosten!H92="","",Reisekosten!$G$1&amp;Reisekosten!$H$1&amp;Reisekosten!$I$1)</f>
        <v/>
      </c>
      <c r="D98" s="33" t="str">
        <f>IF(Reisekosten!K92="","",Reisekosten!K92)</f>
        <v/>
      </c>
      <c r="E98" s="31" t="str">
        <f t="shared" si="5"/>
        <v/>
      </c>
      <c r="F98" s="23" t="str">
        <f>IF(C98="","",IF(Reisekosten!C92&lt;&gt;"",Reisekosten!C92&amp;" - "&amp;IF(Reisekosten!$K92&lt;&gt;Reisekosten!$H92,"Übernacht.: "&amp;Reisekosten!D92&amp;" "&amp;TEXT(Reisekosten!$H92,"t. MMM ")&amp;"bis "&amp;TEXT(Reisekosten!$K92,"t. MMM "),"Übernacht.: "&amp;Reisekosten!D92&amp;" am "&amp;TEXT(Reisekosten!$H92,"t. MMM "))))</f>
        <v/>
      </c>
    </row>
    <row r="99" spans="1:6">
      <c r="A99" s="27" t="str">
        <f>IFERROR(IF(B99="","",-Reisekosten!V93),"")</f>
        <v/>
      </c>
      <c r="B99" s="31" t="str">
        <f t="shared" si="4"/>
        <v/>
      </c>
      <c r="C99" s="32" t="str">
        <f>IF(Reisekosten!H93="","",Reisekosten!$G$1&amp;Reisekosten!$H$1&amp;Reisekosten!$I$1)</f>
        <v/>
      </c>
      <c r="D99" s="33" t="str">
        <f>IF(Reisekosten!K93="","",Reisekosten!K93)</f>
        <v/>
      </c>
      <c r="E99" s="31" t="str">
        <f t="shared" si="5"/>
        <v/>
      </c>
      <c r="F99" s="23" t="str">
        <f>IF(C99="","",IF(Reisekosten!C93&lt;&gt;"",Reisekosten!C93&amp;" - "&amp;IF(Reisekosten!$K93&lt;&gt;Reisekosten!$H93,"Übernacht.: "&amp;Reisekosten!D93&amp;" "&amp;TEXT(Reisekosten!$H93,"t. MMM ")&amp;"bis "&amp;TEXT(Reisekosten!$K93,"t. MMM "),"Übernacht.: "&amp;Reisekosten!D93&amp;" am "&amp;TEXT(Reisekosten!$H93,"t. MMM "))))</f>
        <v/>
      </c>
    </row>
    <row r="100" spans="1:6">
      <c r="A100" s="27" t="str">
        <f>IFERROR(IF(B100="","",-Reisekosten!V94),"")</f>
        <v/>
      </c>
      <c r="B100" s="31" t="str">
        <f t="shared" si="4"/>
        <v/>
      </c>
      <c r="C100" s="32" t="str">
        <f>IF(Reisekosten!H94="","",Reisekosten!$G$1&amp;Reisekosten!$H$1&amp;Reisekosten!$I$1)</f>
        <v/>
      </c>
      <c r="D100" s="33" t="str">
        <f>IF(Reisekosten!K94="","",Reisekosten!K94)</f>
        <v/>
      </c>
      <c r="E100" s="31" t="str">
        <f t="shared" si="5"/>
        <v/>
      </c>
      <c r="F100" s="23" t="str">
        <f>IF(C100="","",IF(Reisekosten!C94&lt;&gt;"",Reisekosten!C94&amp;" - "&amp;IF(Reisekosten!$K94&lt;&gt;Reisekosten!$H94,"Übernacht.: "&amp;Reisekosten!D94&amp;" "&amp;TEXT(Reisekosten!$H94,"t. MMM ")&amp;"bis "&amp;TEXT(Reisekosten!$K94,"t. MMM "),"Übernacht.: "&amp;Reisekosten!D94&amp;" am "&amp;TEXT(Reisekosten!$H94,"t. MMM "))))</f>
        <v/>
      </c>
    </row>
    <row r="101" spans="1:6">
      <c r="A101" s="27" t="str">
        <f>IFERROR(IF(B101="","",-Reisekosten!V95),"")</f>
        <v/>
      </c>
      <c r="B101" s="31" t="str">
        <f t="shared" si="4"/>
        <v/>
      </c>
      <c r="C101" s="32" t="str">
        <f>IF(Reisekosten!H95="","",Reisekosten!$G$1&amp;Reisekosten!$H$1&amp;Reisekosten!$I$1)</f>
        <v/>
      </c>
      <c r="D101" s="33" t="str">
        <f>IF(Reisekosten!K95="","",Reisekosten!K95)</f>
        <v/>
      </c>
      <c r="E101" s="31" t="str">
        <f t="shared" si="5"/>
        <v/>
      </c>
      <c r="F101" s="23" t="str">
        <f>IF(C101="","",IF(Reisekosten!C95&lt;&gt;"",Reisekosten!C95&amp;" - "&amp;IF(Reisekosten!$K95&lt;&gt;Reisekosten!$H95,"Übernacht.: "&amp;Reisekosten!D95&amp;" "&amp;TEXT(Reisekosten!$H95,"t. MMM ")&amp;"bis "&amp;TEXT(Reisekosten!$K95,"t. MMM "),"Übernacht.: "&amp;Reisekosten!D95&amp;" am "&amp;TEXT(Reisekosten!$H95,"t. MMM "))))</f>
        <v/>
      </c>
    </row>
    <row r="102" spans="1:6">
      <c r="A102" s="27" t="str">
        <f>IFERROR(IF(B102="","",-Reisekosten!V96),"")</f>
        <v/>
      </c>
      <c r="B102" s="31" t="str">
        <f t="shared" si="4"/>
        <v/>
      </c>
      <c r="C102" s="32" t="str">
        <f>IF(Reisekosten!H96="","",Reisekosten!$G$1&amp;Reisekosten!$H$1&amp;Reisekosten!$I$1)</f>
        <v/>
      </c>
      <c r="D102" s="33" t="str">
        <f>IF(Reisekosten!K96="","",Reisekosten!K96)</f>
        <v/>
      </c>
      <c r="E102" s="31" t="str">
        <f t="shared" si="5"/>
        <v/>
      </c>
      <c r="F102" s="23" t="str">
        <f>IF(C102="","",IF(Reisekosten!C96&lt;&gt;"",Reisekosten!C96&amp;" - "&amp;IF(Reisekosten!$K96&lt;&gt;Reisekosten!$H96,"Übernacht.: "&amp;Reisekosten!D96&amp;" "&amp;TEXT(Reisekosten!$H96,"t. MMM ")&amp;"bis "&amp;TEXT(Reisekosten!$K96,"t. MMM "),"Übernacht.: "&amp;Reisekosten!D96&amp;" am "&amp;TEXT(Reisekosten!$H96,"t. MMM "))))</f>
        <v/>
      </c>
    </row>
    <row r="103" spans="1:6">
      <c r="A103" s="27" t="str">
        <f>IFERROR(IF(B103="","",-Reisekosten!V97),"")</f>
        <v/>
      </c>
      <c r="B103" s="31" t="str">
        <f t="shared" si="4"/>
        <v/>
      </c>
      <c r="C103" s="32" t="str">
        <f>IF(Reisekosten!H97="","",Reisekosten!$G$1&amp;Reisekosten!$H$1&amp;Reisekosten!$I$1)</f>
        <v/>
      </c>
      <c r="D103" s="33" t="str">
        <f>IF(Reisekosten!K97="","",Reisekosten!K97)</f>
        <v/>
      </c>
      <c r="E103" s="31" t="str">
        <f t="shared" si="5"/>
        <v/>
      </c>
      <c r="F103" s="23" t="str">
        <f>IF(C103="","",IF(Reisekosten!C97&lt;&gt;"",Reisekosten!C97&amp;" - "&amp;IF(Reisekosten!$K97&lt;&gt;Reisekosten!$H97,"Übernacht.: "&amp;Reisekosten!D97&amp;" "&amp;TEXT(Reisekosten!$H97,"t. MMM ")&amp;"bis "&amp;TEXT(Reisekosten!$K97,"t. MMM "),"Übernacht.: "&amp;Reisekosten!D97&amp;" am "&amp;TEXT(Reisekosten!$H97,"t. MMM "))))</f>
        <v/>
      </c>
    </row>
    <row r="104" spans="1:6">
      <c r="A104" s="27" t="str">
        <f>IFERROR(IF(B104="","",-Reisekosten!V98),"")</f>
        <v/>
      </c>
      <c r="B104" s="31" t="str">
        <f t="shared" si="4"/>
        <v/>
      </c>
      <c r="C104" s="32" t="str">
        <f>IF(Reisekosten!H98="","",Reisekosten!$G$1&amp;Reisekosten!$H$1&amp;Reisekosten!$I$1)</f>
        <v/>
      </c>
      <c r="D104" s="33" t="str">
        <f>IF(Reisekosten!K98="","",Reisekosten!K98)</f>
        <v/>
      </c>
      <c r="E104" s="31" t="str">
        <f t="shared" si="5"/>
        <v/>
      </c>
      <c r="F104" s="23" t="str">
        <f>IF(C104="","",IF(Reisekosten!C98&lt;&gt;"",Reisekosten!C98&amp;" - "&amp;IF(Reisekosten!$K98&lt;&gt;Reisekosten!$H98,"Übernacht.: "&amp;Reisekosten!D98&amp;" "&amp;TEXT(Reisekosten!$H98,"t. MMM ")&amp;"bis "&amp;TEXT(Reisekosten!$K98,"t. MMM "),"Übernacht.: "&amp;Reisekosten!D98&amp;" am "&amp;TEXT(Reisekosten!$H98,"t. MMM "))))</f>
        <v/>
      </c>
    </row>
    <row r="105" spans="1:6">
      <c r="A105" s="27" t="str">
        <f>IFERROR(IF(B105="","",-Reisekosten!V99),"")</f>
        <v/>
      </c>
      <c r="B105" s="31" t="str">
        <f t="shared" si="4"/>
        <v/>
      </c>
      <c r="C105" s="32" t="str">
        <f>IF(Reisekosten!H99="","",Reisekosten!$G$1&amp;Reisekosten!$H$1&amp;Reisekosten!$I$1)</f>
        <v/>
      </c>
      <c r="D105" s="33" t="str">
        <f>IF(Reisekosten!K99="","",Reisekosten!K99)</f>
        <v/>
      </c>
      <c r="E105" s="31" t="str">
        <f t="shared" si="5"/>
        <v/>
      </c>
      <c r="F105" s="23" t="str">
        <f>IF(C105="","",IF(Reisekosten!C99&lt;&gt;"",Reisekosten!C99&amp;" - "&amp;IF(Reisekosten!$K99&lt;&gt;Reisekosten!$H99,"Übernacht.: "&amp;Reisekosten!D99&amp;" "&amp;TEXT(Reisekosten!$H99,"t. MMM ")&amp;"bis "&amp;TEXT(Reisekosten!$K99,"t. MMM "),"Übernacht.: "&amp;Reisekosten!D99&amp;" am "&amp;TEXT(Reisekosten!$H99,"t. MMM "))))</f>
        <v/>
      </c>
    </row>
    <row r="106" spans="1:6">
      <c r="A106" s="27" t="str">
        <f>IFERROR(IF(B106="","",-Reisekosten!V100),"")</f>
        <v/>
      </c>
      <c r="B106" s="31" t="str">
        <f t="shared" si="4"/>
        <v/>
      </c>
      <c r="C106" s="32" t="str">
        <f>IF(Reisekosten!H100="","",Reisekosten!$G$1&amp;Reisekosten!$H$1&amp;Reisekosten!$I$1)</f>
        <v/>
      </c>
      <c r="D106" s="33" t="str">
        <f>IF(Reisekosten!K100="","",Reisekosten!K100)</f>
        <v/>
      </c>
      <c r="E106" s="31" t="str">
        <f t="shared" si="5"/>
        <v/>
      </c>
      <c r="F106" s="23" t="str">
        <f>IF(C106="","",IF(Reisekosten!C100&lt;&gt;"",Reisekosten!C100&amp;" - "&amp;IF(Reisekosten!$K100&lt;&gt;Reisekosten!$H100,"Übernacht.: "&amp;Reisekosten!D100&amp;" "&amp;TEXT(Reisekosten!$H100,"t. MMM ")&amp;"bis "&amp;TEXT(Reisekosten!$K100,"t. MMM "),"Übernacht.: "&amp;Reisekosten!D100&amp;" am "&amp;TEXT(Reisekosten!$H100,"t. MMM "))))</f>
        <v/>
      </c>
    </row>
    <row r="107" spans="1:6">
      <c r="A107" s="27" t="str">
        <f>IFERROR(IF(B107="","",-Reisekosten!V101),"")</f>
        <v/>
      </c>
      <c r="B107" s="31" t="str">
        <f t="shared" si="4"/>
        <v/>
      </c>
      <c r="C107" s="32" t="str">
        <f>IF(Reisekosten!H101="","",Reisekosten!$G$1&amp;Reisekosten!$H$1&amp;Reisekosten!$I$1)</f>
        <v/>
      </c>
      <c r="D107" s="33" t="str">
        <f>IF(Reisekosten!K101="","",Reisekosten!K101)</f>
        <v/>
      </c>
      <c r="E107" s="31" t="str">
        <f t="shared" si="5"/>
        <v/>
      </c>
      <c r="F107" s="23" t="str">
        <f>IF(C107="","",IF(Reisekosten!C101&lt;&gt;"",Reisekosten!C101&amp;" - "&amp;IF(Reisekosten!$K101&lt;&gt;Reisekosten!$H101,"Übernacht.: "&amp;Reisekosten!D101&amp;" "&amp;TEXT(Reisekosten!$H101,"t. MMM ")&amp;"bis "&amp;TEXT(Reisekosten!$K101,"t. MMM "),"Übernacht.: "&amp;Reisekosten!D101&amp;" am "&amp;TEXT(Reisekosten!$H101,"t. MMM "))))</f>
        <v/>
      </c>
    </row>
    <row r="108" spans="1:6">
      <c r="A108" s="27" t="str">
        <f>IFERROR(IF(B108="","",-Reisekosten!V102),"")</f>
        <v/>
      </c>
      <c r="B108" s="31" t="str">
        <f t="shared" si="4"/>
        <v/>
      </c>
      <c r="C108" s="32" t="str">
        <f>IF(Reisekosten!H102="","",Reisekosten!$G$1&amp;Reisekosten!$H$1&amp;Reisekosten!$I$1)</f>
        <v/>
      </c>
      <c r="D108" s="33" t="str">
        <f>IF(Reisekosten!K102="","",Reisekosten!K102)</f>
        <v/>
      </c>
      <c r="E108" s="31" t="str">
        <f t="shared" si="5"/>
        <v/>
      </c>
      <c r="F108" s="23" t="str">
        <f>IF(C108="","",IF(Reisekosten!C102&lt;&gt;"",Reisekosten!C102&amp;" - "&amp;IF(Reisekosten!$K102&lt;&gt;Reisekosten!$H102,"Übernacht.: "&amp;Reisekosten!D102&amp;" "&amp;TEXT(Reisekosten!$H102,"t. MMM ")&amp;"bis "&amp;TEXT(Reisekosten!$K102,"t. MMM "),"Übernacht.: "&amp;Reisekosten!D102&amp;" am "&amp;TEXT(Reisekosten!$H102,"t. MMM "))))</f>
        <v/>
      </c>
    </row>
    <row r="109" spans="1:6">
      <c r="A109" s="27" t="str">
        <f>IFERROR(IF(B109="","",-Reisekosten!V103),"")</f>
        <v/>
      </c>
      <c r="B109" s="31" t="str">
        <f t="shared" si="4"/>
        <v/>
      </c>
      <c r="C109" s="32" t="str">
        <f>IF(Reisekosten!H103="","",Reisekosten!$G$1&amp;Reisekosten!$H$1&amp;Reisekosten!$I$1)</f>
        <v/>
      </c>
      <c r="D109" s="33" t="str">
        <f>IF(Reisekosten!K103="","",Reisekosten!K103)</f>
        <v/>
      </c>
      <c r="E109" s="31" t="str">
        <f t="shared" si="5"/>
        <v/>
      </c>
      <c r="F109" s="23" t="str">
        <f>IF(C109="","",IF(Reisekosten!C103&lt;&gt;"",Reisekosten!C103&amp;" - "&amp;IF(Reisekosten!$K103&lt;&gt;Reisekosten!$H103,"Übernacht.: "&amp;Reisekosten!D103&amp;" "&amp;TEXT(Reisekosten!$H103,"t. MMM ")&amp;"bis "&amp;TEXT(Reisekosten!$K103,"t. MMM "),"Übernacht.: "&amp;Reisekosten!D103&amp;" am "&amp;TEXT(Reisekosten!$H103,"t. MMM "))))</f>
        <v/>
      </c>
    </row>
    <row r="110" spans="1:6">
      <c r="A110" s="27" t="str">
        <f>IFERROR(IF(B110="","",-Reisekosten!V104),"")</f>
        <v/>
      </c>
      <c r="B110" s="31" t="str">
        <f t="shared" si="4"/>
        <v/>
      </c>
      <c r="C110" s="32" t="str">
        <f>IF(Reisekosten!H104="","",Reisekosten!$G$1&amp;Reisekosten!$H$1&amp;Reisekosten!$I$1)</f>
        <v/>
      </c>
      <c r="D110" s="33" t="str">
        <f>IF(Reisekosten!K104="","",Reisekosten!K104)</f>
        <v/>
      </c>
      <c r="E110" s="31" t="str">
        <f t="shared" si="5"/>
        <v/>
      </c>
      <c r="F110" s="23" t="str">
        <f>IF(C110="","",IF(Reisekosten!C104&lt;&gt;"",Reisekosten!C104&amp;" - "&amp;IF(Reisekosten!$K104&lt;&gt;Reisekosten!$H104,"Übernacht.: "&amp;Reisekosten!D104&amp;" "&amp;TEXT(Reisekosten!$H104,"t. MMM ")&amp;"bis "&amp;TEXT(Reisekosten!$K104,"t. MMM "),"Übernacht.: "&amp;Reisekosten!D104&amp;" am "&amp;TEXT(Reisekosten!$H104,"t. MMM "))))</f>
        <v/>
      </c>
    </row>
    <row r="111" spans="1:6">
      <c r="A111" s="27" t="str">
        <f>IFERROR(IF(B111="","",-Reisekosten!V105),"")</f>
        <v/>
      </c>
      <c r="B111" s="31" t="str">
        <f t="shared" si="4"/>
        <v/>
      </c>
      <c r="C111" s="32" t="str">
        <f>IF(Reisekosten!H105="","",Reisekosten!$G$1&amp;Reisekosten!$H$1&amp;Reisekosten!$I$1)</f>
        <v/>
      </c>
      <c r="D111" s="33" t="str">
        <f>IF(Reisekosten!K105="","",Reisekosten!K105)</f>
        <v/>
      </c>
      <c r="E111" s="31" t="str">
        <f t="shared" si="5"/>
        <v/>
      </c>
      <c r="F111" s="23" t="str">
        <f>IF(C111="","",IF(Reisekosten!C105&lt;&gt;"",Reisekosten!C105&amp;" - "&amp;IF(Reisekosten!$K105&lt;&gt;Reisekosten!$H105,"Übernacht.: "&amp;Reisekosten!D105&amp;" "&amp;TEXT(Reisekosten!$H105,"t. MMM ")&amp;"bis "&amp;TEXT(Reisekosten!$K105,"t. MMM "),"Übernacht.: "&amp;Reisekosten!D105&amp;" am "&amp;TEXT(Reisekosten!$H105,"t. MMM "))))</f>
        <v/>
      </c>
    </row>
    <row r="112" spans="1:6">
      <c r="A112" s="27" t="str">
        <f>IFERROR(IF(B112="","",-Reisekosten!V106),"")</f>
        <v/>
      </c>
      <c r="B112" s="31" t="str">
        <f t="shared" si="4"/>
        <v/>
      </c>
      <c r="C112" s="32" t="str">
        <f>IF(Reisekosten!H106="","",Reisekosten!$G$1&amp;Reisekosten!$H$1&amp;Reisekosten!$I$1)</f>
        <v/>
      </c>
      <c r="D112" s="33" t="str">
        <f>IF(Reisekosten!K106="","",Reisekosten!K106)</f>
        <v/>
      </c>
      <c r="E112" s="31" t="str">
        <f t="shared" si="5"/>
        <v/>
      </c>
      <c r="F112" s="23" t="str">
        <f>IF(C112="","",IF(Reisekosten!C106&lt;&gt;"",Reisekosten!C106&amp;" - "&amp;IF(Reisekosten!$K106&lt;&gt;Reisekosten!$H106,"Übernacht.: "&amp;Reisekosten!D106&amp;" "&amp;TEXT(Reisekosten!$H106,"t. MMM ")&amp;"bis "&amp;TEXT(Reisekosten!$K106,"t. MMM "),"Übernacht.: "&amp;Reisekosten!D106&amp;" am "&amp;TEXT(Reisekosten!$H106,"t. MMM "))))</f>
        <v/>
      </c>
    </row>
    <row r="113" spans="1:6">
      <c r="A113" s="27" t="str">
        <f>IFERROR(IF(B113="","",-Reisekosten!V107),"")</f>
        <v/>
      </c>
      <c r="B113" s="31" t="str">
        <f t="shared" si="4"/>
        <v/>
      </c>
      <c r="C113" s="32" t="str">
        <f>IF(Reisekosten!H107="","",Reisekosten!$G$1&amp;Reisekosten!$H$1&amp;Reisekosten!$I$1)</f>
        <v/>
      </c>
      <c r="D113" s="33" t="str">
        <f>IF(Reisekosten!K107="","",Reisekosten!K107)</f>
        <v/>
      </c>
      <c r="E113" s="31" t="str">
        <f t="shared" si="5"/>
        <v/>
      </c>
      <c r="F113" s="23" t="str">
        <f>IF(C113="","",IF(Reisekosten!C107&lt;&gt;"",Reisekosten!C107&amp;" - "&amp;IF(Reisekosten!$K107&lt;&gt;Reisekosten!$H107,"Übernacht.: "&amp;Reisekosten!D107&amp;" "&amp;TEXT(Reisekosten!$H107,"t. MMM ")&amp;"bis "&amp;TEXT(Reisekosten!$K107,"t. MMM "),"Übernacht.: "&amp;Reisekosten!D107&amp;" am "&amp;TEXT(Reisekosten!$H107,"t. MMM "))))</f>
        <v/>
      </c>
    </row>
    <row r="114" spans="1:6">
      <c r="A114" s="27" t="str">
        <f>IFERROR(IF(B114="","",-Reisekosten!V108),"")</f>
        <v/>
      </c>
      <c r="B114" s="31" t="str">
        <f t="shared" si="4"/>
        <v/>
      </c>
      <c r="C114" s="32" t="str">
        <f>IF(Reisekosten!H108="","",Reisekosten!$G$1&amp;Reisekosten!$H$1&amp;Reisekosten!$I$1)</f>
        <v/>
      </c>
      <c r="D114" s="33" t="str">
        <f>IF(Reisekosten!K108="","",Reisekosten!K108)</f>
        <v/>
      </c>
      <c r="E114" s="31" t="str">
        <f t="shared" si="5"/>
        <v/>
      </c>
      <c r="F114" s="23" t="str">
        <f>IF(C114="","",IF(Reisekosten!C108&lt;&gt;"",Reisekosten!C108&amp;" - "&amp;IF(Reisekosten!$K108&lt;&gt;Reisekosten!$H108,"Übernacht.: "&amp;Reisekosten!D108&amp;" "&amp;TEXT(Reisekosten!$H108,"t. MMM ")&amp;"bis "&amp;TEXT(Reisekosten!$K108,"t. MMM "),"Übernacht.: "&amp;Reisekosten!D108&amp;" am "&amp;TEXT(Reisekosten!$H108,"t. MMM "))))</f>
        <v/>
      </c>
    </row>
    <row r="115" spans="1:6">
      <c r="A115" s="27" t="str">
        <f>IFERROR(IF(B115="","",-Reisekosten!V109),"")</f>
        <v/>
      </c>
      <c r="B115" s="31" t="str">
        <f t="shared" si="4"/>
        <v/>
      </c>
      <c r="C115" s="32" t="str">
        <f>IF(Reisekosten!H109="","",Reisekosten!$G$1&amp;Reisekosten!$H$1&amp;Reisekosten!$I$1)</f>
        <v/>
      </c>
      <c r="D115" s="33" t="str">
        <f>IF(Reisekosten!K109="","",Reisekosten!K109)</f>
        <v/>
      </c>
      <c r="E115" s="31" t="str">
        <f t="shared" si="5"/>
        <v/>
      </c>
      <c r="F115" s="23" t="str">
        <f>IF(C115="","",IF(Reisekosten!C109&lt;&gt;"",Reisekosten!C109&amp;" - "&amp;IF(Reisekosten!$K109&lt;&gt;Reisekosten!$H109,"Übernacht.: "&amp;Reisekosten!D109&amp;" "&amp;TEXT(Reisekosten!$H109,"t. MMM ")&amp;"bis "&amp;TEXT(Reisekosten!$K109,"t. MMM "),"Übernacht.: "&amp;Reisekosten!D109&amp;" am "&amp;TEXT(Reisekosten!$H109,"t. MMM "))))</f>
        <v/>
      </c>
    </row>
    <row r="116" spans="1:6">
      <c r="A116" s="27" t="str">
        <f>IFERROR(IF(B116="","",-Reisekosten!V110),"")</f>
        <v/>
      </c>
      <c r="B116" s="31" t="str">
        <f t="shared" si="4"/>
        <v/>
      </c>
      <c r="C116" s="32" t="str">
        <f>IF(Reisekosten!H110="","",Reisekosten!$G$1&amp;Reisekosten!$H$1&amp;Reisekosten!$I$1)</f>
        <v/>
      </c>
      <c r="D116" s="33" t="str">
        <f>IF(Reisekosten!K110="","",Reisekosten!K110)</f>
        <v/>
      </c>
      <c r="E116" s="31" t="str">
        <f t="shared" si="5"/>
        <v/>
      </c>
      <c r="F116" s="23" t="str">
        <f>IF(C116="","",IF(Reisekosten!C110&lt;&gt;"",Reisekosten!C110&amp;" - "&amp;IF(Reisekosten!$K110&lt;&gt;Reisekosten!$H110,"Übernacht.: "&amp;Reisekosten!D110&amp;" "&amp;TEXT(Reisekosten!$H110,"t. MMM ")&amp;"bis "&amp;TEXT(Reisekosten!$K110,"t. MMM "),"Übernacht.: "&amp;Reisekosten!D110&amp;" am "&amp;TEXT(Reisekosten!$H110,"t. MMM "))))</f>
        <v/>
      </c>
    </row>
    <row r="117" spans="1:6">
      <c r="A117" s="27" t="str">
        <f>IFERROR(IF(B117="","",-Reisekosten!V111),"")</f>
        <v/>
      </c>
      <c r="B117" s="31" t="str">
        <f t="shared" si="4"/>
        <v/>
      </c>
      <c r="C117" s="32" t="str">
        <f>IF(Reisekosten!H111="","",Reisekosten!$G$1&amp;Reisekosten!$H$1&amp;Reisekosten!$I$1)</f>
        <v/>
      </c>
      <c r="D117" s="33" t="str">
        <f>IF(Reisekosten!K111="","",Reisekosten!K111)</f>
        <v/>
      </c>
      <c r="E117" s="31" t="str">
        <f t="shared" si="5"/>
        <v/>
      </c>
      <c r="F117" s="23" t="str">
        <f>IF(C117="","",IF(Reisekosten!C111&lt;&gt;"",Reisekosten!C111&amp;" - "&amp;IF(Reisekosten!$K111&lt;&gt;Reisekosten!$H111,"Übernacht.: "&amp;Reisekosten!D111&amp;" "&amp;TEXT(Reisekosten!$H111,"t. MMM ")&amp;"bis "&amp;TEXT(Reisekosten!$K111,"t. MMM "),"Übernacht.: "&amp;Reisekosten!D111&amp;" am "&amp;TEXT(Reisekosten!$H111,"t. MMM "))))</f>
        <v/>
      </c>
    </row>
    <row r="118" spans="1:6">
      <c r="A118" s="27" t="str">
        <f>IFERROR(IF(B118="","",-Reisekosten!V112),"")</f>
        <v/>
      </c>
      <c r="B118" s="31" t="str">
        <f t="shared" si="4"/>
        <v/>
      </c>
      <c r="C118" s="32" t="str">
        <f>IF(Reisekosten!H112="","",Reisekosten!$G$1&amp;Reisekosten!$H$1&amp;Reisekosten!$I$1)</f>
        <v/>
      </c>
      <c r="D118" s="33" t="str">
        <f>IF(Reisekosten!K112="","",Reisekosten!K112)</f>
        <v/>
      </c>
      <c r="E118" s="31" t="str">
        <f t="shared" si="5"/>
        <v/>
      </c>
      <c r="F118" s="23" t="str">
        <f>IF(C118="","",IF(Reisekosten!C112&lt;&gt;"",Reisekosten!C112&amp;" - "&amp;IF(Reisekosten!$K112&lt;&gt;Reisekosten!$H112,"Übernacht.: "&amp;Reisekosten!D112&amp;" "&amp;TEXT(Reisekosten!$H112,"t. MMM ")&amp;"bis "&amp;TEXT(Reisekosten!$K112,"t. MMM "),"Übernacht.: "&amp;Reisekosten!D112&amp;" am "&amp;TEXT(Reisekosten!$H112,"t. MMM "))))</f>
        <v/>
      </c>
    </row>
    <row r="119" spans="1:6">
      <c r="A119" s="27" t="str">
        <f>IFERROR(IF(B119="","",-Reisekosten!V113),"")</f>
        <v/>
      </c>
      <c r="B119" s="31" t="str">
        <f t="shared" si="4"/>
        <v/>
      </c>
      <c r="C119" s="32" t="str">
        <f>IF(Reisekosten!H113="","",Reisekosten!$G$1&amp;Reisekosten!$H$1&amp;Reisekosten!$I$1)</f>
        <v/>
      </c>
      <c r="D119" s="33" t="str">
        <f>IF(Reisekosten!K113="","",Reisekosten!K113)</f>
        <v/>
      </c>
      <c r="E119" s="31" t="str">
        <f t="shared" si="5"/>
        <v/>
      </c>
      <c r="F119" s="23" t="str">
        <f>IF(C119="","",IF(Reisekosten!C113&lt;&gt;"",Reisekosten!C113&amp;" - "&amp;IF(Reisekosten!$K113&lt;&gt;Reisekosten!$H113,"Übernacht.: "&amp;Reisekosten!D113&amp;" "&amp;TEXT(Reisekosten!$H113,"t. MMM ")&amp;"bis "&amp;TEXT(Reisekosten!$K113,"t. MMM "),"Übernacht.: "&amp;Reisekosten!D113&amp;" am "&amp;TEXT(Reisekosten!$H113,"t. MMM "))))</f>
        <v/>
      </c>
    </row>
    <row r="120" spans="1:6">
      <c r="A120" s="27" t="str">
        <f>IFERROR(IF(B120="","",-Reisekosten!V114),"")</f>
        <v/>
      </c>
      <c r="B120" s="31" t="str">
        <f t="shared" si="4"/>
        <v/>
      </c>
      <c r="C120" s="32" t="str">
        <f>IF(Reisekosten!H114="","",Reisekosten!$G$1&amp;Reisekosten!$H$1&amp;Reisekosten!$I$1)</f>
        <v/>
      </c>
      <c r="D120" s="33" t="str">
        <f>IF(Reisekosten!K114="","",Reisekosten!K114)</f>
        <v/>
      </c>
      <c r="E120" s="31" t="str">
        <f t="shared" si="5"/>
        <v/>
      </c>
      <c r="F120" s="23" t="str">
        <f>IF(C120="","",IF(Reisekosten!C114&lt;&gt;"",Reisekosten!C114&amp;" - "&amp;IF(Reisekosten!$K114&lt;&gt;Reisekosten!$H114,"Übernacht.: "&amp;Reisekosten!D114&amp;" "&amp;TEXT(Reisekosten!$H114,"t. MMM ")&amp;"bis "&amp;TEXT(Reisekosten!$K114,"t. MMM "),"Übernacht.: "&amp;Reisekosten!D114&amp;" am "&amp;TEXT(Reisekosten!$H114,"t. MMM "))))</f>
        <v/>
      </c>
    </row>
    <row r="121" spans="1:6">
      <c r="A121" s="27" t="str">
        <f>IFERROR(IF(B121="","",-Reisekosten!V115),"")</f>
        <v/>
      </c>
      <c r="B121" s="31" t="str">
        <f t="shared" si="4"/>
        <v/>
      </c>
      <c r="C121" s="32" t="str">
        <f>IF(Reisekosten!H115="","",Reisekosten!$G$1&amp;Reisekosten!$H$1&amp;Reisekosten!$I$1)</f>
        <v/>
      </c>
      <c r="D121" s="33" t="str">
        <f>IF(Reisekosten!K115="","",Reisekosten!K115)</f>
        <v/>
      </c>
      <c r="E121" s="31" t="str">
        <f t="shared" si="5"/>
        <v/>
      </c>
      <c r="F121" s="23" t="str">
        <f>IF(C121="","",IF(Reisekosten!C115&lt;&gt;"",Reisekosten!C115&amp;" - "&amp;IF(Reisekosten!$K115&lt;&gt;Reisekosten!$H115,"Übernacht.: "&amp;Reisekosten!D115&amp;" "&amp;TEXT(Reisekosten!$H115,"t. MMM ")&amp;"bis "&amp;TEXT(Reisekosten!$K115,"t. MMM "),"Übernacht.: "&amp;Reisekosten!D115&amp;" am "&amp;TEXT(Reisekosten!$H115,"t. MMM "))))</f>
        <v/>
      </c>
    </row>
    <row r="122" spans="1:6">
      <c r="A122" s="27" t="str">
        <f>IFERROR(IF(B122="","",-Reisekosten!V116),"")</f>
        <v/>
      </c>
      <c r="B122" s="31" t="str">
        <f t="shared" si="4"/>
        <v/>
      </c>
      <c r="C122" s="32" t="str">
        <f>IF(Reisekosten!H116="","",Reisekosten!$G$1&amp;Reisekosten!$H$1&amp;Reisekosten!$I$1)</f>
        <v/>
      </c>
      <c r="D122" s="33" t="str">
        <f>IF(Reisekosten!K116="","",Reisekosten!K116)</f>
        <v/>
      </c>
      <c r="E122" s="31" t="str">
        <f t="shared" si="5"/>
        <v/>
      </c>
      <c r="F122" s="23" t="str">
        <f>IF(C122="","",IF(Reisekosten!C116&lt;&gt;"",Reisekosten!C116&amp;" - "&amp;IF(Reisekosten!$K116&lt;&gt;Reisekosten!$H116,"Übernacht.: "&amp;Reisekosten!D116&amp;" "&amp;TEXT(Reisekosten!$H116,"t. MMM ")&amp;"bis "&amp;TEXT(Reisekosten!$K116,"t. MMM "),"Übernacht.: "&amp;Reisekosten!D116&amp;" am "&amp;TEXT(Reisekosten!$H116,"t. MMM "))))</f>
        <v/>
      </c>
    </row>
    <row r="123" spans="1:6">
      <c r="A123" s="27" t="str">
        <f>IFERROR(IF(B123="","",-Reisekosten!V117),"")</f>
        <v/>
      </c>
      <c r="B123" s="31" t="str">
        <f t="shared" si="4"/>
        <v/>
      </c>
      <c r="C123" s="32" t="str">
        <f>IF(Reisekosten!H117="","",Reisekosten!$G$1&amp;Reisekosten!$H$1&amp;Reisekosten!$I$1)</f>
        <v/>
      </c>
      <c r="D123" s="33" t="str">
        <f>IF(Reisekosten!K117="","",Reisekosten!K117)</f>
        <v/>
      </c>
      <c r="E123" s="31" t="str">
        <f t="shared" si="5"/>
        <v/>
      </c>
      <c r="F123" s="23" t="str">
        <f>IF(C123="","",IF(Reisekosten!C117&lt;&gt;"",Reisekosten!C117&amp;" - "&amp;IF(Reisekosten!$K117&lt;&gt;Reisekosten!$H117,"Übernacht.: "&amp;Reisekosten!D117&amp;" "&amp;TEXT(Reisekosten!$H117,"t. MMM ")&amp;"bis "&amp;TEXT(Reisekosten!$K117,"t. MMM "),"Übernacht.: "&amp;Reisekosten!D117&amp;" am "&amp;TEXT(Reisekosten!$H117,"t. MMM "))))</f>
        <v/>
      </c>
    </row>
    <row r="124" spans="1:6">
      <c r="A124" s="27" t="str">
        <f>IFERROR(IF(B124="","",-Reisekosten!V118),"")</f>
        <v/>
      </c>
      <c r="B124" s="31" t="str">
        <f t="shared" si="4"/>
        <v/>
      </c>
      <c r="C124" s="32" t="str">
        <f>IF(Reisekosten!H118="","",Reisekosten!$G$1&amp;Reisekosten!$H$1&amp;Reisekosten!$I$1)</f>
        <v/>
      </c>
      <c r="D124" s="33" t="str">
        <f>IF(Reisekosten!K118="","",Reisekosten!K118)</f>
        <v/>
      </c>
      <c r="E124" s="31" t="str">
        <f t="shared" si="5"/>
        <v/>
      </c>
      <c r="F124" s="23" t="str">
        <f>IF(C124="","",IF(Reisekosten!C118&lt;&gt;"",Reisekosten!C118&amp;" - "&amp;IF(Reisekosten!$K118&lt;&gt;Reisekosten!$H118,"Übernacht.: "&amp;Reisekosten!D118&amp;" "&amp;TEXT(Reisekosten!$H118,"t. MMM ")&amp;"bis "&amp;TEXT(Reisekosten!$K118,"t. MMM "),"Übernacht.: "&amp;Reisekosten!D118&amp;" am "&amp;TEXT(Reisekosten!$H118,"t. MMM "))))</f>
        <v/>
      </c>
    </row>
    <row r="125" spans="1:6">
      <c r="A125" s="27" t="str">
        <f>IFERROR(IF(B125="","",-Reisekosten!V119),"")</f>
        <v/>
      </c>
      <c r="B125" s="31" t="str">
        <f t="shared" si="4"/>
        <v/>
      </c>
      <c r="C125" s="32" t="str">
        <f>IF(Reisekosten!H119="","",Reisekosten!$G$1&amp;Reisekosten!$H$1&amp;Reisekosten!$I$1)</f>
        <v/>
      </c>
      <c r="D125" s="33" t="str">
        <f>IF(Reisekosten!K119="","",Reisekosten!K119)</f>
        <v/>
      </c>
      <c r="E125" s="31" t="str">
        <f t="shared" si="5"/>
        <v/>
      </c>
      <c r="F125" s="23" t="str">
        <f>IF(C125="","",IF(Reisekosten!C119&lt;&gt;"",Reisekosten!C119&amp;" - "&amp;IF(Reisekosten!$K119&lt;&gt;Reisekosten!$H119,"Übernacht.: "&amp;Reisekosten!D119&amp;" "&amp;TEXT(Reisekosten!$H119,"t. MMM ")&amp;"bis "&amp;TEXT(Reisekosten!$K119,"t. MMM "),"Übernacht.: "&amp;Reisekosten!D119&amp;" am "&amp;TEXT(Reisekosten!$H119,"t. MMM "))))</f>
        <v/>
      </c>
    </row>
    <row r="126" spans="1:6">
      <c r="A126" s="27" t="str">
        <f>IFERROR(IF(B126="","",-Reisekosten!V120),"")</f>
        <v/>
      </c>
      <c r="B126" s="31" t="str">
        <f t="shared" si="4"/>
        <v/>
      </c>
      <c r="C126" s="32" t="str">
        <f>IF(Reisekosten!H120="","",Reisekosten!$G$1&amp;Reisekosten!$H$1&amp;Reisekosten!$I$1)</f>
        <v/>
      </c>
      <c r="D126" s="33" t="str">
        <f>IF(Reisekosten!K120="","",Reisekosten!K120)</f>
        <v/>
      </c>
      <c r="E126" s="31" t="str">
        <f t="shared" si="5"/>
        <v/>
      </c>
      <c r="F126" s="23" t="str">
        <f>IF(C126="","",IF(Reisekosten!C120&lt;&gt;"",Reisekosten!C120&amp;" - "&amp;IF(Reisekosten!$K120&lt;&gt;Reisekosten!$H120,"Übernacht.: "&amp;Reisekosten!D120&amp;" "&amp;TEXT(Reisekosten!$H120,"t. MMM ")&amp;"bis "&amp;TEXT(Reisekosten!$K120,"t. MMM "),"Übernacht.: "&amp;Reisekosten!D120&amp;" am "&amp;TEXT(Reisekosten!$H120,"t. MMM "))))</f>
        <v/>
      </c>
    </row>
    <row r="127" spans="1:6">
      <c r="A127" s="27" t="str">
        <f>IFERROR(IF(B127="","",-Reisekosten!V121),"")</f>
        <v/>
      </c>
      <c r="B127" s="31" t="str">
        <f t="shared" si="4"/>
        <v/>
      </c>
      <c r="C127" s="32" t="str">
        <f>IF(Reisekosten!H121="","",Reisekosten!$G$1&amp;Reisekosten!$H$1&amp;Reisekosten!$I$1)</f>
        <v/>
      </c>
      <c r="D127" s="33" t="str">
        <f>IF(Reisekosten!K121="","",Reisekosten!K121)</f>
        <v/>
      </c>
      <c r="E127" s="31" t="str">
        <f t="shared" si="5"/>
        <v/>
      </c>
      <c r="F127" s="23" t="str">
        <f>IF(C127="","",IF(Reisekosten!C121&lt;&gt;"",Reisekosten!C121&amp;" - "&amp;IF(Reisekosten!$K121&lt;&gt;Reisekosten!$H121,"Übernacht.: "&amp;Reisekosten!D121&amp;" "&amp;TEXT(Reisekosten!$H121,"t. MMM ")&amp;"bis "&amp;TEXT(Reisekosten!$K121,"t. MMM "),"Übernacht.: "&amp;Reisekosten!D121&amp;" am "&amp;TEXT(Reisekosten!$H121,"t. MMM "))))</f>
        <v/>
      </c>
    </row>
    <row r="128" spans="1:6">
      <c r="A128" s="27" t="str">
        <f>IFERROR(IF(B128="","",-Reisekosten!V122),"")</f>
        <v/>
      </c>
      <c r="B128" s="31" t="str">
        <f t="shared" si="4"/>
        <v/>
      </c>
      <c r="C128" s="32" t="str">
        <f>IF(Reisekosten!H122="","",Reisekosten!$G$1&amp;Reisekosten!$H$1&amp;Reisekosten!$I$1)</f>
        <v/>
      </c>
      <c r="D128" s="33" t="str">
        <f>IF(Reisekosten!K122="","",Reisekosten!K122)</f>
        <v/>
      </c>
      <c r="E128" s="31" t="str">
        <f t="shared" si="5"/>
        <v/>
      </c>
      <c r="F128" s="23" t="str">
        <f>IF(C128="","",IF(Reisekosten!C122&lt;&gt;"",Reisekosten!C122&amp;" - "&amp;IF(Reisekosten!$K122&lt;&gt;Reisekosten!$H122,"Übernacht.: "&amp;Reisekosten!D122&amp;" "&amp;TEXT(Reisekosten!$H122,"t. MMM ")&amp;"bis "&amp;TEXT(Reisekosten!$K122,"t. MMM "),"Übernacht.: "&amp;Reisekosten!D122&amp;" am "&amp;TEXT(Reisekosten!$H122,"t. MMM "))))</f>
        <v/>
      </c>
    </row>
    <row r="129" spans="1:6">
      <c r="A129" s="27" t="str">
        <f>IFERROR(IF(B129="","",-Reisekosten!V123),"")</f>
        <v/>
      </c>
      <c r="B129" s="31" t="str">
        <f t="shared" si="4"/>
        <v/>
      </c>
      <c r="C129" s="32" t="str">
        <f>IF(Reisekosten!H123="","",Reisekosten!$G$1&amp;Reisekosten!$H$1&amp;Reisekosten!$I$1)</f>
        <v/>
      </c>
      <c r="D129" s="33" t="str">
        <f>IF(Reisekosten!K123="","",Reisekosten!K123)</f>
        <v/>
      </c>
      <c r="E129" s="31" t="str">
        <f t="shared" si="5"/>
        <v/>
      </c>
      <c r="F129" s="23" t="str">
        <f>IF(C129="","",IF(Reisekosten!C123&lt;&gt;"",Reisekosten!C123&amp;" - "&amp;IF(Reisekosten!$K123&lt;&gt;Reisekosten!$H123,"Übernacht.: "&amp;Reisekosten!D123&amp;" "&amp;TEXT(Reisekosten!$H123,"t. MMM ")&amp;"bis "&amp;TEXT(Reisekosten!$K123,"t. MMM "),"Übernacht.: "&amp;Reisekosten!D123&amp;" am "&amp;TEXT(Reisekosten!$H123,"t. MMM "))))</f>
        <v/>
      </c>
    </row>
    <row r="130" spans="1:6">
      <c r="A130" s="27" t="str">
        <f>IFERROR(IF(B130="","",-Reisekosten!V124),"")</f>
        <v/>
      </c>
      <c r="B130" s="31" t="str">
        <f t="shared" si="4"/>
        <v/>
      </c>
      <c r="C130" s="32" t="str">
        <f>IF(Reisekosten!H124="","",Reisekosten!$G$1&amp;Reisekosten!$H$1&amp;Reisekosten!$I$1)</f>
        <v/>
      </c>
      <c r="D130" s="33" t="str">
        <f>IF(Reisekosten!K124="","",Reisekosten!K124)</f>
        <v/>
      </c>
      <c r="E130" s="31" t="str">
        <f t="shared" si="5"/>
        <v/>
      </c>
      <c r="F130" s="23" t="str">
        <f>IF(C130="","",IF(Reisekosten!C124&lt;&gt;"",Reisekosten!C124&amp;" - "&amp;IF(Reisekosten!$K124&lt;&gt;Reisekosten!$H124,"Übernacht.: "&amp;Reisekosten!D124&amp;" "&amp;TEXT(Reisekosten!$H124,"t. MMM ")&amp;"bis "&amp;TEXT(Reisekosten!$K124,"t. MMM "),"Übernacht.: "&amp;Reisekosten!D124&amp;" am "&amp;TEXT(Reisekosten!$H124,"t. MMM "))))</f>
        <v/>
      </c>
    </row>
    <row r="131" spans="1:6">
      <c r="A131" s="27" t="str">
        <f>IFERROR(IF(B131="","",-Reisekosten!V125),"")</f>
        <v/>
      </c>
      <c r="B131" s="31" t="str">
        <f t="shared" si="4"/>
        <v/>
      </c>
      <c r="C131" s="32" t="str">
        <f>IF(Reisekosten!H125="","",Reisekosten!$G$1&amp;Reisekosten!$H$1&amp;Reisekosten!$I$1)</f>
        <v/>
      </c>
      <c r="D131" s="33" t="str">
        <f>IF(Reisekosten!K125="","",Reisekosten!K125)</f>
        <v/>
      </c>
      <c r="E131" s="31" t="str">
        <f t="shared" si="5"/>
        <v/>
      </c>
      <c r="F131" s="23" t="str">
        <f>IF(C131="","",IF(Reisekosten!C125&lt;&gt;"",Reisekosten!C125&amp;" - "&amp;IF(Reisekosten!$K125&lt;&gt;Reisekosten!$H125,"Übernacht.: "&amp;Reisekosten!D125&amp;" "&amp;TEXT(Reisekosten!$H125,"t. MMM ")&amp;"bis "&amp;TEXT(Reisekosten!$K125,"t. MMM "),"Übernacht.: "&amp;Reisekosten!D125&amp;" am "&amp;TEXT(Reisekosten!$H125,"t. MMM "))))</f>
        <v/>
      </c>
    </row>
    <row r="132" spans="1:6">
      <c r="A132" s="27" t="str">
        <f>IFERROR(IF(B132="","",-Reisekosten!V126),"")</f>
        <v/>
      </c>
      <c r="B132" s="31" t="str">
        <f t="shared" si="4"/>
        <v/>
      </c>
      <c r="C132" s="32" t="str">
        <f>IF(Reisekosten!H126="","",Reisekosten!$G$1&amp;Reisekosten!$H$1&amp;Reisekosten!$I$1)</f>
        <v/>
      </c>
      <c r="D132" s="33" t="str">
        <f>IF(Reisekosten!K126="","",Reisekosten!K126)</f>
        <v/>
      </c>
      <c r="E132" s="31" t="str">
        <f t="shared" si="5"/>
        <v/>
      </c>
      <c r="F132" s="23" t="str">
        <f>IF(C132="","",IF(Reisekosten!C126&lt;&gt;"",Reisekosten!C126&amp;" - "&amp;IF(Reisekosten!$K126&lt;&gt;Reisekosten!$H126,"Übernacht.: "&amp;Reisekosten!D126&amp;" "&amp;TEXT(Reisekosten!$H126,"t. MMM ")&amp;"bis "&amp;TEXT(Reisekosten!$K126,"t. MMM "),"Übernacht.: "&amp;Reisekosten!D126&amp;" am "&amp;TEXT(Reisekosten!$H126,"t. MMM "))))</f>
        <v/>
      </c>
    </row>
    <row r="133" spans="1:6">
      <c r="A133" s="27" t="str">
        <f>IFERROR(IF(B133="","",-Reisekosten!V127),"")</f>
        <v/>
      </c>
      <c r="B133" s="31" t="str">
        <f t="shared" si="4"/>
        <v/>
      </c>
      <c r="C133" s="32" t="str">
        <f>IF(Reisekosten!H127="","",Reisekosten!$G$1&amp;Reisekosten!$H$1&amp;Reisekosten!$I$1)</f>
        <v/>
      </c>
      <c r="D133" s="33" t="str">
        <f>IF(Reisekosten!K127="","",Reisekosten!K127)</f>
        <v/>
      </c>
      <c r="E133" s="31" t="str">
        <f t="shared" si="5"/>
        <v/>
      </c>
      <c r="F133" s="23" t="str">
        <f>IF(C133="","",IF(Reisekosten!C127&lt;&gt;"",Reisekosten!C127&amp;" - "&amp;IF(Reisekosten!$K127&lt;&gt;Reisekosten!$H127,"Übernacht.: "&amp;Reisekosten!D127&amp;" "&amp;TEXT(Reisekosten!$H127,"t. MMM ")&amp;"bis "&amp;TEXT(Reisekosten!$K127,"t. MMM "),"Übernacht.: "&amp;Reisekosten!D127&amp;" am "&amp;TEXT(Reisekosten!$H127,"t. MMM "))))</f>
        <v/>
      </c>
    </row>
    <row r="134" spans="1:6">
      <c r="A134" s="27" t="str">
        <f>IFERROR(IF(B134="","",-Reisekosten!V128),"")</f>
        <v/>
      </c>
      <c r="B134" s="31" t="str">
        <f t="shared" si="4"/>
        <v/>
      </c>
      <c r="C134" s="32" t="str">
        <f>IF(Reisekosten!H128="","",Reisekosten!$G$1&amp;Reisekosten!$H$1&amp;Reisekosten!$I$1)</f>
        <v/>
      </c>
      <c r="D134" s="33" t="str">
        <f>IF(Reisekosten!K128="","",Reisekosten!K128)</f>
        <v/>
      </c>
      <c r="E134" s="31" t="str">
        <f t="shared" si="5"/>
        <v/>
      </c>
      <c r="F134" s="23" t="str">
        <f>IF(C134="","",IF(Reisekosten!C128&lt;&gt;"",Reisekosten!C128&amp;" - "&amp;IF(Reisekosten!$K128&lt;&gt;Reisekosten!$H128,"Übernacht.: "&amp;Reisekosten!D128&amp;" "&amp;TEXT(Reisekosten!$H128,"t. MMM ")&amp;"bis "&amp;TEXT(Reisekosten!$K128,"t. MMM "),"Übernacht.: "&amp;Reisekosten!D128&amp;" am "&amp;TEXT(Reisekosten!$H128,"t. MMM "))))</f>
        <v/>
      </c>
    </row>
    <row r="135" spans="1:6">
      <c r="A135" s="27" t="str">
        <f>IFERROR(IF(B135="","",-Reisekosten!V129),"")</f>
        <v/>
      </c>
      <c r="B135" s="31" t="str">
        <f t="shared" si="4"/>
        <v/>
      </c>
      <c r="C135" s="32" t="str">
        <f>IF(Reisekosten!H129="","",Reisekosten!$G$1&amp;Reisekosten!$H$1&amp;Reisekosten!$I$1)</f>
        <v/>
      </c>
      <c r="D135" s="33" t="str">
        <f>IF(Reisekosten!K129="","",Reisekosten!K129)</f>
        <v/>
      </c>
      <c r="E135" s="31" t="str">
        <f t="shared" si="5"/>
        <v/>
      </c>
      <c r="F135" s="23" t="str">
        <f>IF(C135="","",IF(Reisekosten!C129&lt;&gt;"",Reisekosten!C129&amp;" - "&amp;IF(Reisekosten!$K129&lt;&gt;Reisekosten!$H129,"Übernacht.: "&amp;Reisekosten!D129&amp;" "&amp;TEXT(Reisekosten!$H129,"t. MMM ")&amp;"bis "&amp;TEXT(Reisekosten!$K129,"t. MMM "),"Übernacht.: "&amp;Reisekosten!D129&amp;" am "&amp;TEXT(Reisekosten!$H129,"t. MMM "))))</f>
        <v/>
      </c>
    </row>
    <row r="136" spans="1:6">
      <c r="A136" s="27" t="str">
        <f>IFERROR(IF(B136="","",-Reisekosten!V130),"")</f>
        <v/>
      </c>
      <c r="B136" s="31" t="str">
        <f t="shared" si="4"/>
        <v/>
      </c>
      <c r="C136" s="32" t="str">
        <f>IF(Reisekosten!H130="","",Reisekosten!$G$1&amp;Reisekosten!$H$1&amp;Reisekosten!$I$1)</f>
        <v/>
      </c>
      <c r="D136" s="33" t="str">
        <f>IF(Reisekosten!K130="","",Reisekosten!K130)</f>
        <v/>
      </c>
      <c r="E136" s="31" t="str">
        <f t="shared" si="5"/>
        <v/>
      </c>
      <c r="F136" s="23" t="str">
        <f>IF(C136="","",IF(Reisekosten!C130&lt;&gt;"",Reisekosten!C130&amp;" - "&amp;IF(Reisekosten!$K130&lt;&gt;Reisekosten!$H130,"Übernacht.: "&amp;Reisekosten!D130&amp;" "&amp;TEXT(Reisekosten!$H130,"t. MMM ")&amp;"bis "&amp;TEXT(Reisekosten!$K130,"t. MMM "),"Übernacht.: "&amp;Reisekosten!D130&amp;" am "&amp;TEXT(Reisekosten!$H130,"t. MMM "))))</f>
        <v/>
      </c>
    </row>
    <row r="137" spans="1:6">
      <c r="A137" s="27" t="str">
        <f>IFERROR(IF(B137="","",-Reisekosten!V131),"")</f>
        <v/>
      </c>
      <c r="B137" s="31" t="str">
        <f t="shared" si="4"/>
        <v/>
      </c>
      <c r="C137" s="32" t="str">
        <f>IF(Reisekosten!H131="","",Reisekosten!$G$1&amp;Reisekosten!$H$1&amp;Reisekosten!$I$1)</f>
        <v/>
      </c>
      <c r="D137" s="33" t="str">
        <f>IF(Reisekosten!K131="","",Reisekosten!K131)</f>
        <v/>
      </c>
      <c r="E137" s="31" t="str">
        <f t="shared" si="5"/>
        <v/>
      </c>
      <c r="F137" s="23" t="str">
        <f>IF(C137="","",IF(Reisekosten!C131&lt;&gt;"",Reisekosten!C131&amp;" - "&amp;IF(Reisekosten!$K131&lt;&gt;Reisekosten!$H131,"Übernacht.: "&amp;Reisekosten!D131&amp;" "&amp;TEXT(Reisekosten!$H131,"t. MMM ")&amp;"bis "&amp;TEXT(Reisekosten!$K131,"t. MMM "),"Übernacht.: "&amp;Reisekosten!D131&amp;" am "&amp;TEXT(Reisekosten!$H131,"t. MMM "))))</f>
        <v/>
      </c>
    </row>
    <row r="138" spans="1:6">
      <c r="A138" s="27" t="str">
        <f>IFERROR(IF(B138="","",-Reisekosten!V132),"")</f>
        <v/>
      </c>
      <c r="B138" s="31" t="str">
        <f t="shared" si="4"/>
        <v/>
      </c>
      <c r="C138" s="32" t="str">
        <f>IF(Reisekosten!H132="","",Reisekosten!$G$1&amp;Reisekosten!$H$1&amp;Reisekosten!$I$1)</f>
        <v/>
      </c>
      <c r="D138" s="33" t="str">
        <f>IF(Reisekosten!K132="","",Reisekosten!K132)</f>
        <v/>
      </c>
      <c r="E138" s="31" t="str">
        <f t="shared" si="5"/>
        <v/>
      </c>
      <c r="F138" s="23" t="str">
        <f>IF(C138="","",IF(Reisekosten!C132&lt;&gt;"",Reisekosten!C132&amp;" - "&amp;IF(Reisekosten!$K132&lt;&gt;Reisekosten!$H132,"Übernacht.: "&amp;Reisekosten!D132&amp;" "&amp;TEXT(Reisekosten!$H132,"t. MMM ")&amp;"bis "&amp;TEXT(Reisekosten!$K132,"t. MMM "),"Übernacht.: "&amp;Reisekosten!D132&amp;" am "&amp;TEXT(Reisekosten!$H132,"t. MMM "))))</f>
        <v/>
      </c>
    </row>
    <row r="139" spans="1:6">
      <c r="A139" s="27" t="str">
        <f>IFERROR(IF(B139="","",-Reisekosten!V133),"")</f>
        <v/>
      </c>
      <c r="B139" s="31" t="str">
        <f t="shared" si="4"/>
        <v/>
      </c>
      <c r="C139" s="32" t="str">
        <f>IF(Reisekosten!H133="","",Reisekosten!$G$1&amp;Reisekosten!$H$1&amp;Reisekosten!$I$1)</f>
        <v/>
      </c>
      <c r="D139" s="33" t="str">
        <f>IF(Reisekosten!K133="","",Reisekosten!K133)</f>
        <v/>
      </c>
      <c r="E139" s="31" t="str">
        <f t="shared" si="5"/>
        <v/>
      </c>
      <c r="F139" s="23" t="str">
        <f>IF(C139="","",IF(Reisekosten!C133&lt;&gt;"",Reisekosten!C133&amp;" - "&amp;IF(Reisekosten!$K133&lt;&gt;Reisekosten!$H133,"Übernacht.: "&amp;Reisekosten!D133&amp;" "&amp;TEXT(Reisekosten!$H133,"t. MMM ")&amp;"bis "&amp;TEXT(Reisekosten!$K133,"t. MMM "),"Übernacht.: "&amp;Reisekosten!D133&amp;" am "&amp;TEXT(Reisekosten!$H133,"t. MMM "))))</f>
        <v/>
      </c>
    </row>
    <row r="140" spans="1:6">
      <c r="A140" s="27" t="str">
        <f>IFERROR(IF(B140="","",-Reisekosten!V134),"")</f>
        <v/>
      </c>
      <c r="B140" s="31" t="str">
        <f t="shared" si="4"/>
        <v/>
      </c>
      <c r="C140" s="32" t="str">
        <f>IF(Reisekosten!H134="","",Reisekosten!$G$1&amp;Reisekosten!$H$1&amp;Reisekosten!$I$1)</f>
        <v/>
      </c>
      <c r="D140" s="33" t="str">
        <f>IF(Reisekosten!K134="","",Reisekosten!K134)</f>
        <v/>
      </c>
      <c r="E140" s="31" t="str">
        <f t="shared" si="5"/>
        <v/>
      </c>
      <c r="F140" s="23" t="str">
        <f>IF(C140="","",IF(Reisekosten!C134&lt;&gt;"",Reisekosten!C134&amp;" - "&amp;IF(Reisekosten!$K134&lt;&gt;Reisekosten!$H134,"Übernacht.: "&amp;Reisekosten!D134&amp;" "&amp;TEXT(Reisekosten!$H134,"t. MMM ")&amp;"bis "&amp;TEXT(Reisekosten!$K134,"t. MMM "),"Übernacht.: "&amp;Reisekosten!D134&amp;" am "&amp;TEXT(Reisekosten!$H134,"t. MMM "))))</f>
        <v/>
      </c>
    </row>
    <row r="141" spans="1:6">
      <c r="A141" s="27" t="str">
        <f>IFERROR(IF(B141="","",-Reisekosten!V135),"")</f>
        <v/>
      </c>
      <c r="B141" s="31" t="str">
        <f t="shared" si="4"/>
        <v/>
      </c>
      <c r="C141" s="32" t="str">
        <f>IF(Reisekosten!H135="","",Reisekosten!$G$1&amp;Reisekosten!$H$1&amp;Reisekosten!$I$1)</f>
        <v/>
      </c>
      <c r="D141" s="33" t="str">
        <f>IF(Reisekosten!K135="","",Reisekosten!K135)</f>
        <v/>
      </c>
      <c r="E141" s="31" t="str">
        <f t="shared" si="5"/>
        <v/>
      </c>
      <c r="F141" s="23" t="str">
        <f>IF(C141="","",IF(Reisekosten!C135&lt;&gt;"",Reisekosten!C135&amp;" - "&amp;IF(Reisekosten!$K135&lt;&gt;Reisekosten!$H135,"Übernacht.: "&amp;Reisekosten!D135&amp;" "&amp;TEXT(Reisekosten!$H135,"t. MMM ")&amp;"bis "&amp;TEXT(Reisekosten!$K135,"t. MMM "),"Übernacht.: "&amp;Reisekosten!D135&amp;" am "&amp;TEXT(Reisekosten!$H135,"t. MMM "))))</f>
        <v/>
      </c>
    </row>
    <row r="142" spans="1:6">
      <c r="A142" s="27" t="str">
        <f>IFERROR(IF(B142="","",-Reisekosten!V136),"")</f>
        <v/>
      </c>
      <c r="B142" s="31" t="str">
        <f t="shared" ref="B142:B172" si="6">IF(C142="","",$A$8)</f>
        <v/>
      </c>
      <c r="C142" s="32" t="str">
        <f>IF(Reisekosten!H136="","",Reisekosten!$G$1&amp;Reisekosten!$H$1&amp;Reisekosten!$I$1)</f>
        <v/>
      </c>
      <c r="D142" s="33" t="str">
        <f>IF(Reisekosten!K136="","",Reisekosten!K136)</f>
        <v/>
      </c>
      <c r="E142" s="31" t="str">
        <f t="shared" ref="E142:E172" si="7">IF(C142="","",$E$8)</f>
        <v/>
      </c>
      <c r="F142" s="23" t="str">
        <f>IF(C142="","",IF(Reisekosten!C136&lt;&gt;"",Reisekosten!C136&amp;" - "&amp;IF(Reisekosten!$K136&lt;&gt;Reisekosten!$H136,"Übernacht.: "&amp;Reisekosten!D136&amp;" "&amp;TEXT(Reisekosten!$H136,"t. MMM ")&amp;"bis "&amp;TEXT(Reisekosten!$K136,"t. MMM "),"Übernacht.: "&amp;Reisekosten!D136&amp;" am "&amp;TEXT(Reisekosten!$H136,"t. MMM "))))</f>
        <v/>
      </c>
    </row>
    <row r="143" spans="1:6">
      <c r="A143" s="27" t="str">
        <f>IFERROR(IF(B143="","",-Reisekosten!V137),"")</f>
        <v/>
      </c>
      <c r="B143" s="31" t="str">
        <f t="shared" si="6"/>
        <v/>
      </c>
      <c r="C143" s="32" t="str">
        <f>IF(Reisekosten!H137="","",Reisekosten!$G$1&amp;Reisekosten!$H$1&amp;Reisekosten!$I$1)</f>
        <v/>
      </c>
      <c r="D143" s="33" t="str">
        <f>IF(Reisekosten!K137="","",Reisekosten!K137)</f>
        <v/>
      </c>
      <c r="E143" s="31" t="str">
        <f t="shared" si="7"/>
        <v/>
      </c>
      <c r="F143" s="23" t="str">
        <f>IF(C143="","",IF(Reisekosten!C137&lt;&gt;"",Reisekosten!C137&amp;" - "&amp;IF(Reisekosten!$K137&lt;&gt;Reisekosten!$H137,"Übernacht.: "&amp;Reisekosten!D137&amp;" "&amp;TEXT(Reisekosten!$H137,"t. MMM ")&amp;"bis "&amp;TEXT(Reisekosten!$K137,"t. MMM "),"Übernacht.: "&amp;Reisekosten!D137&amp;" am "&amp;TEXT(Reisekosten!$H137,"t. MMM "))))</f>
        <v/>
      </c>
    </row>
    <row r="144" spans="1:6">
      <c r="A144" s="27" t="str">
        <f>IFERROR(IF(B144="","",-Reisekosten!V138),"")</f>
        <v/>
      </c>
      <c r="B144" s="31" t="str">
        <f t="shared" si="6"/>
        <v/>
      </c>
      <c r="C144" s="32" t="str">
        <f>IF(Reisekosten!H138="","",Reisekosten!$G$1&amp;Reisekosten!$H$1&amp;Reisekosten!$I$1)</f>
        <v/>
      </c>
      <c r="D144" s="33" t="str">
        <f>IF(Reisekosten!K138="","",Reisekosten!K138)</f>
        <v/>
      </c>
      <c r="E144" s="31" t="str">
        <f t="shared" si="7"/>
        <v/>
      </c>
      <c r="F144" s="23" t="str">
        <f>IF(C144="","",IF(Reisekosten!C138&lt;&gt;"",Reisekosten!C138&amp;" - "&amp;IF(Reisekosten!$K138&lt;&gt;Reisekosten!$H138,"Übernacht.: "&amp;Reisekosten!D138&amp;" "&amp;TEXT(Reisekosten!$H138,"t. MMM ")&amp;"bis "&amp;TEXT(Reisekosten!$K138,"t. MMM "),"Übernacht.: "&amp;Reisekosten!D138&amp;" am "&amp;TEXT(Reisekosten!$H138,"t. MMM "))))</f>
        <v/>
      </c>
    </row>
    <row r="145" spans="1:6">
      <c r="A145" s="27" t="str">
        <f>IFERROR(IF(B145="","",-Reisekosten!V139),"")</f>
        <v/>
      </c>
      <c r="B145" s="31" t="str">
        <f t="shared" si="6"/>
        <v/>
      </c>
      <c r="C145" s="32" t="str">
        <f>IF(Reisekosten!H139="","",Reisekosten!$G$1&amp;Reisekosten!$H$1&amp;Reisekosten!$I$1)</f>
        <v/>
      </c>
      <c r="D145" s="33" t="str">
        <f>IF(Reisekosten!K139="","",Reisekosten!K139)</f>
        <v/>
      </c>
      <c r="E145" s="31" t="str">
        <f t="shared" si="7"/>
        <v/>
      </c>
      <c r="F145" s="23" t="str">
        <f>IF(C145="","",IF(Reisekosten!C139&lt;&gt;"",Reisekosten!C139&amp;" - "&amp;IF(Reisekosten!$K139&lt;&gt;Reisekosten!$H139,"Übernacht.: "&amp;Reisekosten!D139&amp;" "&amp;TEXT(Reisekosten!$H139,"t. MMM ")&amp;"bis "&amp;TEXT(Reisekosten!$K139,"t. MMM "),"Übernacht.: "&amp;Reisekosten!D139&amp;" am "&amp;TEXT(Reisekosten!$H139,"t. MMM "))))</f>
        <v/>
      </c>
    </row>
    <row r="146" spans="1:6">
      <c r="A146" s="27" t="str">
        <f>IFERROR(IF(B146="","",-Reisekosten!V140),"")</f>
        <v/>
      </c>
      <c r="B146" s="31" t="str">
        <f t="shared" si="6"/>
        <v/>
      </c>
      <c r="C146" s="32" t="str">
        <f>IF(Reisekosten!H140="","",Reisekosten!$G$1&amp;Reisekosten!$H$1&amp;Reisekosten!$I$1)</f>
        <v/>
      </c>
      <c r="D146" s="33" t="str">
        <f>IF(Reisekosten!K140="","",Reisekosten!K140)</f>
        <v/>
      </c>
      <c r="E146" s="31" t="str">
        <f t="shared" si="7"/>
        <v/>
      </c>
      <c r="F146" s="23" t="str">
        <f>IF(C146="","",IF(Reisekosten!C140&lt;&gt;"",Reisekosten!C140&amp;" - "&amp;IF(Reisekosten!$K140&lt;&gt;Reisekosten!$H140,"Übernacht.: "&amp;Reisekosten!D140&amp;" "&amp;TEXT(Reisekosten!$H140,"t. MMM ")&amp;"bis "&amp;TEXT(Reisekosten!$K140,"t. MMM "),"Übernacht.: "&amp;Reisekosten!D140&amp;" am "&amp;TEXT(Reisekosten!$H140,"t. MMM "))))</f>
        <v/>
      </c>
    </row>
    <row r="147" spans="1:6">
      <c r="A147" s="27" t="str">
        <f>IFERROR(IF(B147="","",-Reisekosten!V141),"")</f>
        <v/>
      </c>
      <c r="B147" s="31" t="str">
        <f t="shared" si="6"/>
        <v/>
      </c>
      <c r="C147" s="32" t="str">
        <f>IF(Reisekosten!H141="","",Reisekosten!$G$1&amp;Reisekosten!$H$1&amp;Reisekosten!$I$1)</f>
        <v/>
      </c>
      <c r="D147" s="33" t="str">
        <f>IF(Reisekosten!K141="","",Reisekosten!K141)</f>
        <v/>
      </c>
      <c r="E147" s="31" t="str">
        <f t="shared" si="7"/>
        <v/>
      </c>
      <c r="F147" s="23" t="str">
        <f>IF(C147="","",IF(Reisekosten!C141&lt;&gt;"",Reisekosten!C141&amp;" - "&amp;IF(Reisekosten!$K141&lt;&gt;Reisekosten!$H141,"Übernacht.: "&amp;Reisekosten!D141&amp;" "&amp;TEXT(Reisekosten!$H141,"t. MMM ")&amp;"bis "&amp;TEXT(Reisekosten!$K141,"t. MMM "),"Übernacht.: "&amp;Reisekosten!D141&amp;" am "&amp;TEXT(Reisekosten!$H141,"t. MMM "))))</f>
        <v/>
      </c>
    </row>
    <row r="148" spans="1:6">
      <c r="A148" s="27" t="str">
        <f>IFERROR(IF(B148="","",-Reisekosten!V142),"")</f>
        <v/>
      </c>
      <c r="B148" s="31" t="str">
        <f t="shared" si="6"/>
        <v/>
      </c>
      <c r="C148" s="32" t="str">
        <f>IF(Reisekosten!H142="","",Reisekosten!$G$1&amp;Reisekosten!$H$1&amp;Reisekosten!$I$1)</f>
        <v/>
      </c>
      <c r="D148" s="33" t="str">
        <f>IF(Reisekosten!K142="","",Reisekosten!K142)</f>
        <v/>
      </c>
      <c r="E148" s="31" t="str">
        <f t="shared" si="7"/>
        <v/>
      </c>
      <c r="F148" s="23" t="str">
        <f>IF(C148="","",IF(Reisekosten!C142&lt;&gt;"",Reisekosten!C142&amp;" - "&amp;IF(Reisekosten!$K142&lt;&gt;Reisekosten!$H142,"Übernacht.: "&amp;Reisekosten!D142&amp;" "&amp;TEXT(Reisekosten!$H142,"t. MMM ")&amp;"bis "&amp;TEXT(Reisekosten!$K142,"t. MMM "),"Übernacht.: "&amp;Reisekosten!D142&amp;" am "&amp;TEXT(Reisekosten!$H142,"t. MMM "))))</f>
        <v/>
      </c>
    </row>
    <row r="149" spans="1:6">
      <c r="A149" s="27" t="str">
        <f>IFERROR(IF(B149="","",-Reisekosten!V143),"")</f>
        <v/>
      </c>
      <c r="B149" s="31" t="str">
        <f t="shared" si="6"/>
        <v/>
      </c>
      <c r="C149" s="32" t="str">
        <f>IF(Reisekosten!H143="","",Reisekosten!$G$1&amp;Reisekosten!$H$1&amp;Reisekosten!$I$1)</f>
        <v/>
      </c>
      <c r="D149" s="33" t="str">
        <f>IF(Reisekosten!K143="","",Reisekosten!K143)</f>
        <v/>
      </c>
      <c r="E149" s="31" t="str">
        <f t="shared" si="7"/>
        <v/>
      </c>
      <c r="F149" s="23" t="str">
        <f>IF(C149="","",IF(Reisekosten!C143&lt;&gt;"",Reisekosten!C143&amp;" - "&amp;IF(Reisekosten!$K143&lt;&gt;Reisekosten!$H143,"Übernacht.: "&amp;Reisekosten!D143&amp;" "&amp;TEXT(Reisekosten!$H143,"t. MMM ")&amp;"bis "&amp;TEXT(Reisekosten!$K143,"t. MMM "),"Übernacht.: "&amp;Reisekosten!D143&amp;" am "&amp;TEXT(Reisekosten!$H143,"t. MMM "))))</f>
        <v/>
      </c>
    </row>
    <row r="150" spans="1:6">
      <c r="A150" s="27" t="str">
        <f>IFERROR(IF(B150="","",-Reisekosten!V144),"")</f>
        <v/>
      </c>
      <c r="B150" s="31" t="str">
        <f t="shared" si="6"/>
        <v/>
      </c>
      <c r="C150" s="32" t="str">
        <f>IF(Reisekosten!H144="","",Reisekosten!$G$1&amp;Reisekosten!$H$1&amp;Reisekosten!$I$1)</f>
        <v/>
      </c>
      <c r="D150" s="33" t="str">
        <f>IF(Reisekosten!K144="","",Reisekosten!K144)</f>
        <v/>
      </c>
      <c r="E150" s="31" t="str">
        <f t="shared" si="7"/>
        <v/>
      </c>
      <c r="F150" s="23" t="str">
        <f>IF(C150="","",IF(Reisekosten!C144&lt;&gt;"",Reisekosten!C144&amp;" - "&amp;IF(Reisekosten!$K144&lt;&gt;Reisekosten!$H144,"Übernacht.: "&amp;Reisekosten!D144&amp;" "&amp;TEXT(Reisekosten!$H144,"t. MMM ")&amp;"bis "&amp;TEXT(Reisekosten!$K144,"t. MMM "),"Übernacht.: "&amp;Reisekosten!D144&amp;" am "&amp;TEXT(Reisekosten!$H144,"t. MMM "))))</f>
        <v/>
      </c>
    </row>
    <row r="151" spans="1:6">
      <c r="A151" s="27" t="str">
        <f>IFERROR(IF(B151="","",-Reisekosten!V145),"")</f>
        <v/>
      </c>
      <c r="B151" s="31" t="str">
        <f t="shared" si="6"/>
        <v/>
      </c>
      <c r="C151" s="32" t="str">
        <f>IF(Reisekosten!H145="","",Reisekosten!$G$1&amp;Reisekosten!$H$1&amp;Reisekosten!$I$1)</f>
        <v/>
      </c>
      <c r="D151" s="33" t="str">
        <f>IF(Reisekosten!K145="","",Reisekosten!K145)</f>
        <v/>
      </c>
      <c r="E151" s="31" t="str">
        <f t="shared" si="7"/>
        <v/>
      </c>
      <c r="F151" s="23" t="str">
        <f>IF(C151="","",IF(Reisekosten!C145&lt;&gt;"",Reisekosten!C145&amp;" - "&amp;IF(Reisekosten!$K145&lt;&gt;Reisekosten!$H145,"Übernacht.: "&amp;Reisekosten!D145&amp;" "&amp;TEXT(Reisekosten!$H145,"t. MMM ")&amp;"bis "&amp;TEXT(Reisekosten!$K145,"t. MMM "),"Übernacht.: "&amp;Reisekosten!D145&amp;" am "&amp;TEXT(Reisekosten!$H145,"t. MMM "))))</f>
        <v/>
      </c>
    </row>
    <row r="152" spans="1:6">
      <c r="A152" s="27" t="str">
        <f>IFERROR(IF(B152="","",-Reisekosten!V146),"")</f>
        <v/>
      </c>
      <c r="B152" s="31" t="str">
        <f t="shared" si="6"/>
        <v/>
      </c>
      <c r="C152" s="32" t="str">
        <f>IF(Reisekosten!H146="","",Reisekosten!$G$1&amp;Reisekosten!$H$1&amp;Reisekosten!$I$1)</f>
        <v/>
      </c>
      <c r="D152" s="33" t="str">
        <f>IF(Reisekosten!K146="","",Reisekosten!K146)</f>
        <v/>
      </c>
      <c r="E152" s="31" t="str">
        <f t="shared" si="7"/>
        <v/>
      </c>
      <c r="F152" s="23" t="str">
        <f>IF(C152="","",IF(Reisekosten!C146&lt;&gt;"",Reisekosten!C146&amp;" - "&amp;IF(Reisekosten!$K146&lt;&gt;Reisekosten!$H146,"Übernacht.: "&amp;Reisekosten!D146&amp;" "&amp;TEXT(Reisekosten!$H146,"t. MMM ")&amp;"bis "&amp;TEXT(Reisekosten!$K146,"t. MMM "),"Übernacht.: "&amp;Reisekosten!D146&amp;" am "&amp;TEXT(Reisekosten!$H146,"t. MMM "))))</f>
        <v/>
      </c>
    </row>
    <row r="153" spans="1:6">
      <c r="A153" s="27" t="str">
        <f>IFERROR(IF(B153="","",-Reisekosten!V147),"")</f>
        <v/>
      </c>
      <c r="B153" s="31" t="str">
        <f t="shared" si="6"/>
        <v/>
      </c>
      <c r="C153" s="32" t="str">
        <f>IF(Reisekosten!H147="","",Reisekosten!$G$1&amp;Reisekosten!$H$1&amp;Reisekosten!$I$1)</f>
        <v/>
      </c>
      <c r="D153" s="33" t="str">
        <f>IF(Reisekosten!K147="","",Reisekosten!K147)</f>
        <v/>
      </c>
      <c r="E153" s="31" t="str">
        <f t="shared" si="7"/>
        <v/>
      </c>
      <c r="F153" s="23" t="str">
        <f>IF(C153="","",IF(Reisekosten!C147&lt;&gt;"",Reisekosten!C147&amp;" - "&amp;IF(Reisekosten!$K147&lt;&gt;Reisekosten!$H147,"Übernacht.: "&amp;Reisekosten!D147&amp;" "&amp;TEXT(Reisekosten!$H147,"t. MMM ")&amp;"bis "&amp;TEXT(Reisekosten!$K147,"t. MMM "),"Übernacht.: "&amp;Reisekosten!D147&amp;" am "&amp;TEXT(Reisekosten!$H147,"t. MMM "))))</f>
        <v/>
      </c>
    </row>
    <row r="154" spans="1:6">
      <c r="A154" s="27" t="str">
        <f>IFERROR(IF(B154="","",-Reisekosten!V148),"")</f>
        <v/>
      </c>
      <c r="B154" s="31" t="str">
        <f t="shared" si="6"/>
        <v/>
      </c>
      <c r="C154" s="32" t="str">
        <f>IF(Reisekosten!H148="","",Reisekosten!$G$1&amp;Reisekosten!$H$1&amp;Reisekosten!$I$1)</f>
        <v/>
      </c>
      <c r="D154" s="33" t="str">
        <f>IF(Reisekosten!K148="","",Reisekosten!K148)</f>
        <v/>
      </c>
      <c r="E154" s="31" t="str">
        <f t="shared" si="7"/>
        <v/>
      </c>
      <c r="F154" s="23" t="str">
        <f>IF(C154="","",IF(Reisekosten!C148&lt;&gt;"",Reisekosten!C148&amp;" - "&amp;IF(Reisekosten!$K148&lt;&gt;Reisekosten!$H148,"Übernacht.: "&amp;Reisekosten!D148&amp;" "&amp;TEXT(Reisekosten!$H148,"t. MMM ")&amp;"bis "&amp;TEXT(Reisekosten!$K148,"t. MMM "),"Übernacht.: "&amp;Reisekosten!D148&amp;" am "&amp;TEXT(Reisekosten!$H148,"t. MMM "))))</f>
        <v/>
      </c>
    </row>
    <row r="155" spans="1:6">
      <c r="A155" s="27" t="str">
        <f>IFERROR(IF(B155="","",-Reisekosten!V149),"")</f>
        <v/>
      </c>
      <c r="B155" s="31" t="str">
        <f t="shared" si="6"/>
        <v/>
      </c>
      <c r="C155" s="32" t="str">
        <f>IF(Reisekosten!H149="","",Reisekosten!$G$1&amp;Reisekosten!$H$1&amp;Reisekosten!$I$1)</f>
        <v/>
      </c>
      <c r="D155" s="33" t="str">
        <f>IF(Reisekosten!K149="","",Reisekosten!K149)</f>
        <v/>
      </c>
      <c r="E155" s="31" t="str">
        <f t="shared" si="7"/>
        <v/>
      </c>
      <c r="F155" s="23" t="str">
        <f>IF(C155="","",IF(Reisekosten!C149&lt;&gt;"",Reisekosten!C149&amp;" - "&amp;IF(Reisekosten!$K149&lt;&gt;Reisekosten!$H149,"Übernacht.: "&amp;Reisekosten!D149&amp;" "&amp;TEXT(Reisekosten!$H149,"t. MMM ")&amp;"bis "&amp;TEXT(Reisekosten!$K149,"t. MMM "),"Übernacht.: "&amp;Reisekosten!D149&amp;" am "&amp;TEXT(Reisekosten!$H149,"t. MMM "))))</f>
        <v/>
      </c>
    </row>
    <row r="156" spans="1:6">
      <c r="A156" s="27" t="str">
        <f>IFERROR(IF(B156="","",-Reisekosten!V150),"")</f>
        <v/>
      </c>
      <c r="B156" s="31" t="str">
        <f t="shared" si="6"/>
        <v/>
      </c>
      <c r="C156" s="32" t="str">
        <f>IF(Reisekosten!H150="","",Reisekosten!$G$1&amp;Reisekosten!$H$1&amp;Reisekosten!$I$1)</f>
        <v/>
      </c>
      <c r="D156" s="33" t="str">
        <f>IF(Reisekosten!K150="","",Reisekosten!K150)</f>
        <v/>
      </c>
      <c r="E156" s="31" t="str">
        <f t="shared" si="7"/>
        <v/>
      </c>
      <c r="F156" s="23" t="str">
        <f>IF(C156="","",IF(Reisekosten!C150&lt;&gt;"",Reisekosten!C150&amp;" - "&amp;IF(Reisekosten!$K150&lt;&gt;Reisekosten!$H150,"Übernacht.: "&amp;Reisekosten!D150&amp;" "&amp;TEXT(Reisekosten!$H150,"t. MMM ")&amp;"bis "&amp;TEXT(Reisekosten!$K150,"t. MMM "),"Übernacht.: "&amp;Reisekosten!D150&amp;" am "&amp;TEXT(Reisekosten!$H150,"t. MMM "))))</f>
        <v/>
      </c>
    </row>
    <row r="157" spans="1:6">
      <c r="A157" s="27" t="str">
        <f>IFERROR(IF(B157="","",-Reisekosten!V151),"")</f>
        <v/>
      </c>
      <c r="B157" s="31" t="str">
        <f t="shared" si="6"/>
        <v/>
      </c>
      <c r="C157" s="32" t="str">
        <f>IF(Reisekosten!H151="","",Reisekosten!$G$1&amp;Reisekosten!$H$1&amp;Reisekosten!$I$1)</f>
        <v/>
      </c>
      <c r="D157" s="33" t="str">
        <f>IF(Reisekosten!K151="","",Reisekosten!K151)</f>
        <v/>
      </c>
      <c r="E157" s="31" t="str">
        <f t="shared" si="7"/>
        <v/>
      </c>
      <c r="F157" s="23" t="str">
        <f>IF(C157="","",IF(Reisekosten!C151&lt;&gt;"",Reisekosten!C151&amp;" - "&amp;IF(Reisekosten!$K151&lt;&gt;Reisekosten!$H151,"Übernacht.: "&amp;Reisekosten!D151&amp;" "&amp;TEXT(Reisekosten!$H151,"t. MMM ")&amp;"bis "&amp;TEXT(Reisekosten!$K151,"t. MMM "),"Übernacht.: "&amp;Reisekosten!D151&amp;" am "&amp;TEXT(Reisekosten!$H151,"t. MMM "))))</f>
        <v/>
      </c>
    </row>
    <row r="158" spans="1:6">
      <c r="A158" s="27" t="str">
        <f>IFERROR(IF(B158="","",-Reisekosten!V152),"")</f>
        <v/>
      </c>
      <c r="B158" s="31" t="str">
        <f t="shared" si="6"/>
        <v/>
      </c>
      <c r="C158" s="32" t="str">
        <f>IF(Reisekosten!H152="","",Reisekosten!$G$1&amp;Reisekosten!$H$1&amp;Reisekosten!$I$1)</f>
        <v/>
      </c>
      <c r="D158" s="33" t="str">
        <f>IF(Reisekosten!K152="","",Reisekosten!K152)</f>
        <v/>
      </c>
      <c r="E158" s="31" t="str">
        <f t="shared" si="7"/>
        <v/>
      </c>
      <c r="F158" s="23" t="str">
        <f>IF(C158="","",IF(Reisekosten!C152&lt;&gt;"",Reisekosten!C152&amp;" - "&amp;IF(Reisekosten!$K152&lt;&gt;Reisekosten!$H152,"Übernacht.: "&amp;Reisekosten!D152&amp;" "&amp;TEXT(Reisekosten!$H152,"t. MMM ")&amp;"bis "&amp;TEXT(Reisekosten!$K152,"t. MMM "),"Übernacht.: "&amp;Reisekosten!D152&amp;" am "&amp;TEXT(Reisekosten!$H152,"t. MMM "))))</f>
        <v/>
      </c>
    </row>
    <row r="159" spans="1:6">
      <c r="A159" s="27" t="str">
        <f>IFERROR(IF(B159="","",-Reisekosten!V153),"")</f>
        <v/>
      </c>
      <c r="B159" s="31" t="str">
        <f t="shared" si="6"/>
        <v/>
      </c>
      <c r="C159" s="32" t="str">
        <f>IF(Reisekosten!H153="","",Reisekosten!$G$1&amp;Reisekosten!$H$1&amp;Reisekosten!$I$1)</f>
        <v/>
      </c>
      <c r="D159" s="33" t="str">
        <f>IF(Reisekosten!K153="","",Reisekosten!K153)</f>
        <v/>
      </c>
      <c r="E159" s="31" t="str">
        <f t="shared" si="7"/>
        <v/>
      </c>
      <c r="F159" s="23" t="str">
        <f>IF(C159="","",IF(Reisekosten!C153&lt;&gt;"",Reisekosten!C153&amp;" - "&amp;IF(Reisekosten!$K153&lt;&gt;Reisekosten!$H153,"Übernacht.: "&amp;Reisekosten!D153&amp;" "&amp;TEXT(Reisekosten!$H153,"t. MMM ")&amp;"bis "&amp;TEXT(Reisekosten!$K153,"t. MMM "),"Übernacht.: "&amp;Reisekosten!D153&amp;" am "&amp;TEXT(Reisekosten!$H153,"t. MMM "))))</f>
        <v/>
      </c>
    </row>
    <row r="160" spans="1:6">
      <c r="A160" s="27" t="str">
        <f>IFERROR(IF(B160="","",-Reisekosten!V154),"")</f>
        <v/>
      </c>
      <c r="B160" s="31" t="str">
        <f t="shared" si="6"/>
        <v/>
      </c>
      <c r="C160" s="32" t="str">
        <f>IF(Reisekosten!H154="","",Reisekosten!$G$1&amp;Reisekosten!$H$1&amp;Reisekosten!$I$1)</f>
        <v/>
      </c>
      <c r="D160" s="33" t="str">
        <f>IF(Reisekosten!K154="","",Reisekosten!K154)</f>
        <v/>
      </c>
      <c r="E160" s="31" t="str">
        <f t="shared" si="7"/>
        <v/>
      </c>
      <c r="F160" s="23" t="str">
        <f>IF(C160="","",IF(Reisekosten!C154&lt;&gt;"",Reisekosten!C154&amp;" - "&amp;IF(Reisekosten!$K154&lt;&gt;Reisekosten!$H154,"Übernacht.: "&amp;Reisekosten!D154&amp;" "&amp;TEXT(Reisekosten!$H154,"t. MMM ")&amp;"bis "&amp;TEXT(Reisekosten!$K154,"t. MMM "),"Übernacht.: "&amp;Reisekosten!D154&amp;" am "&amp;TEXT(Reisekosten!$H154,"t. MMM "))))</f>
        <v/>
      </c>
    </row>
    <row r="161" spans="1:6">
      <c r="A161" s="27" t="str">
        <f>IFERROR(IF(B161="","",-Reisekosten!V155),"")</f>
        <v/>
      </c>
      <c r="B161" s="31" t="str">
        <f t="shared" si="6"/>
        <v/>
      </c>
      <c r="C161" s="32" t="str">
        <f>IF(Reisekosten!H155="","",Reisekosten!$G$1&amp;Reisekosten!$H$1&amp;Reisekosten!$I$1)</f>
        <v/>
      </c>
      <c r="D161" s="33" t="str">
        <f>IF(Reisekosten!K155="","",Reisekosten!K155)</f>
        <v/>
      </c>
      <c r="E161" s="31" t="str">
        <f t="shared" si="7"/>
        <v/>
      </c>
      <c r="F161" s="23" t="str">
        <f>IF(C161="","",IF(Reisekosten!C155&lt;&gt;"",Reisekosten!C155&amp;" - "&amp;IF(Reisekosten!$K155&lt;&gt;Reisekosten!$H155,"Übernacht.: "&amp;Reisekosten!D155&amp;" "&amp;TEXT(Reisekosten!$H155,"t. MMM ")&amp;"bis "&amp;TEXT(Reisekosten!$K155,"t. MMM "),"Übernacht.: "&amp;Reisekosten!D155&amp;" am "&amp;TEXT(Reisekosten!$H155,"t. MMM "))))</f>
        <v/>
      </c>
    </row>
    <row r="162" spans="1:6">
      <c r="A162" s="27" t="str">
        <f>IFERROR(IF(B162="","",-Reisekosten!V156),"")</f>
        <v/>
      </c>
      <c r="B162" s="31" t="str">
        <f t="shared" si="6"/>
        <v/>
      </c>
      <c r="C162" s="32" t="str">
        <f>IF(Reisekosten!H156="","",Reisekosten!$G$1&amp;Reisekosten!$H$1&amp;Reisekosten!$I$1)</f>
        <v/>
      </c>
      <c r="D162" s="33" t="str">
        <f>IF(Reisekosten!K156="","",Reisekosten!K156)</f>
        <v/>
      </c>
      <c r="E162" s="31" t="str">
        <f t="shared" si="7"/>
        <v/>
      </c>
      <c r="F162" s="23" t="str">
        <f>IF(C162="","",IF(Reisekosten!C156&lt;&gt;"",Reisekosten!C156&amp;" - "&amp;IF(Reisekosten!$K156&lt;&gt;Reisekosten!$H156,"Übernacht.: "&amp;Reisekosten!D156&amp;" "&amp;TEXT(Reisekosten!$H156,"t. MMM ")&amp;"bis "&amp;TEXT(Reisekosten!$K156,"t. MMM "),"Übernacht.: "&amp;Reisekosten!D156&amp;" am "&amp;TEXT(Reisekosten!$H156,"t. MMM "))))</f>
        <v/>
      </c>
    </row>
    <row r="163" spans="1:6">
      <c r="A163" s="27" t="str">
        <f>IFERROR(IF(B163="","",-Reisekosten!V157),"")</f>
        <v/>
      </c>
      <c r="B163" s="31" t="str">
        <f t="shared" si="6"/>
        <v/>
      </c>
      <c r="C163" s="32" t="str">
        <f>IF(Reisekosten!H157="","",Reisekosten!$G$1&amp;Reisekosten!$H$1&amp;Reisekosten!$I$1)</f>
        <v/>
      </c>
      <c r="D163" s="33" t="str">
        <f>IF(Reisekosten!K157="","",Reisekosten!K157)</f>
        <v/>
      </c>
      <c r="E163" s="31" t="str">
        <f t="shared" si="7"/>
        <v/>
      </c>
      <c r="F163" s="23" t="str">
        <f>IF(C163="","",IF(Reisekosten!C157&lt;&gt;"",Reisekosten!C157&amp;" - "&amp;IF(Reisekosten!$K157&lt;&gt;Reisekosten!$H157,"Übernacht.: "&amp;Reisekosten!D157&amp;" "&amp;TEXT(Reisekosten!$H157,"t. MMM ")&amp;"bis "&amp;TEXT(Reisekosten!$K157,"t. MMM "),"Übernacht.: "&amp;Reisekosten!D157&amp;" am "&amp;TEXT(Reisekosten!$H157,"t. MMM "))))</f>
        <v/>
      </c>
    </row>
    <row r="164" spans="1:6">
      <c r="A164" s="27" t="str">
        <f>IFERROR(IF(B164="","",-Reisekosten!V158),"")</f>
        <v/>
      </c>
      <c r="B164" s="31" t="str">
        <f t="shared" si="6"/>
        <v/>
      </c>
      <c r="C164" s="32" t="str">
        <f>IF(Reisekosten!H158="","",Reisekosten!$G$1&amp;Reisekosten!$H$1&amp;Reisekosten!$I$1)</f>
        <v/>
      </c>
      <c r="D164" s="33" t="str">
        <f>IF(Reisekosten!K158="","",Reisekosten!K158)</f>
        <v/>
      </c>
      <c r="E164" s="31" t="str">
        <f t="shared" si="7"/>
        <v/>
      </c>
      <c r="F164" s="23" t="str">
        <f>IF(C164="","",IF(Reisekosten!C158&lt;&gt;"",Reisekosten!C158&amp;" - "&amp;IF(Reisekosten!$K158&lt;&gt;Reisekosten!$H158,"Übernacht.: "&amp;Reisekosten!D158&amp;" "&amp;TEXT(Reisekosten!$H158,"t. MMM ")&amp;"bis "&amp;TEXT(Reisekosten!$K158,"t. MMM "),"Übernacht.: "&amp;Reisekosten!D158&amp;" am "&amp;TEXT(Reisekosten!$H158,"t. MMM "))))</f>
        <v/>
      </c>
    </row>
    <row r="165" spans="1:6">
      <c r="A165" s="27" t="str">
        <f>IFERROR(IF(B165="","",-Reisekosten!V159),"")</f>
        <v/>
      </c>
      <c r="B165" s="31" t="str">
        <f t="shared" si="6"/>
        <v/>
      </c>
      <c r="C165" s="32" t="str">
        <f>IF(Reisekosten!H159="","",Reisekosten!$G$1&amp;Reisekosten!$H$1&amp;Reisekosten!$I$1)</f>
        <v/>
      </c>
      <c r="D165" s="33" t="str">
        <f>IF(Reisekosten!K159="","",Reisekosten!K159)</f>
        <v/>
      </c>
      <c r="E165" s="31" t="str">
        <f t="shared" si="7"/>
        <v/>
      </c>
      <c r="F165" s="23" t="str">
        <f>IF(C165="","",IF(Reisekosten!C159&lt;&gt;"",Reisekosten!C159&amp;" - "&amp;IF(Reisekosten!$K159&lt;&gt;Reisekosten!$H159,"Übernacht.: "&amp;Reisekosten!D159&amp;" "&amp;TEXT(Reisekosten!$H159,"t. MMM ")&amp;"bis "&amp;TEXT(Reisekosten!$K159,"t. MMM "),"Übernacht.: "&amp;Reisekosten!D159&amp;" am "&amp;TEXT(Reisekosten!$H159,"t. MMM "))))</f>
        <v/>
      </c>
    </row>
    <row r="166" spans="1:6">
      <c r="A166" s="27" t="str">
        <f>IFERROR(IF(B166="","",-Reisekosten!V160),"")</f>
        <v/>
      </c>
      <c r="B166" s="31" t="str">
        <f t="shared" si="6"/>
        <v/>
      </c>
      <c r="C166" s="32" t="str">
        <f>IF(Reisekosten!H160="","",Reisekosten!$G$1&amp;"-ÜB-"&amp;Reisekosten!$H$1&amp;Reisekosten!$I$1)</f>
        <v/>
      </c>
      <c r="D166" s="33" t="str">
        <f>IF(Reisekosten!K160="","",Reisekosten!K160)</f>
        <v/>
      </c>
      <c r="E166" s="31" t="str">
        <f t="shared" si="7"/>
        <v/>
      </c>
      <c r="F166" s="23" t="str">
        <f>IF(C166="","",IF(Reisekosten!C160&lt;&gt;"",Reisekosten!C160&amp;" - "&amp;IF(Reisekosten!$K160&lt;&gt;Reisekosten!$H160,"Übernacht.: "&amp;Reisekosten!D160&amp;" "&amp;TEXT(Reisekosten!$H160,"t. MMM ")&amp;"bis "&amp;TEXT(Reisekosten!$K160,"t. MMM "),"Übernacht.: "&amp;Reisekosten!D160&amp;" am "&amp;TEXT(Reisekosten!$H160,"t. MMM "))))</f>
        <v/>
      </c>
    </row>
    <row r="167" spans="1:6">
      <c r="A167" s="27" t="str">
        <f>IFERROR(IF(B167="","",-Reisekosten!V161),"")</f>
        <v/>
      </c>
      <c r="B167" s="31" t="str">
        <f t="shared" si="6"/>
        <v/>
      </c>
      <c r="C167" s="32" t="str">
        <f>IF(Reisekosten!H161="","",Reisekosten!$G$1&amp;"-ÜB-"&amp;Reisekosten!$H$1&amp;Reisekosten!$I$1)</f>
        <v/>
      </c>
      <c r="D167" s="33" t="str">
        <f>IF(Reisekosten!K161="","",Reisekosten!K161)</f>
        <v/>
      </c>
      <c r="E167" s="31" t="str">
        <f t="shared" si="7"/>
        <v/>
      </c>
      <c r="F167" s="23" t="str">
        <f>IF(C167="","",IF(Reisekosten!C161&lt;&gt;"",Reisekosten!C161&amp;" - "&amp;IF(Reisekosten!$K161&lt;&gt;Reisekosten!$H161,"Übernacht.: "&amp;Reisekosten!D161&amp;" "&amp;TEXT(Reisekosten!$H161,"t. MMM ")&amp;"bis "&amp;TEXT(Reisekosten!$K161,"t. MMM "),"Übernacht.: "&amp;Reisekosten!D161&amp;" am "&amp;TEXT(Reisekosten!$H161,"t. MMM "))))</f>
        <v/>
      </c>
    </row>
    <row r="168" spans="1:6">
      <c r="A168" s="27" t="str">
        <f>IFERROR(IF(B168="","",-Reisekosten!V162),"")</f>
        <v/>
      </c>
      <c r="B168" s="31" t="str">
        <f t="shared" si="6"/>
        <v/>
      </c>
      <c r="C168" s="32" t="str">
        <f>IF(Reisekosten!H162="","",Reisekosten!$G$1&amp;"-ÜB-"&amp;Reisekosten!$H$1&amp;Reisekosten!$I$1)</f>
        <v/>
      </c>
      <c r="D168" s="33" t="str">
        <f>IF(Reisekosten!K162="","",Reisekosten!K162)</f>
        <v/>
      </c>
      <c r="E168" s="31" t="str">
        <f t="shared" si="7"/>
        <v/>
      </c>
      <c r="F168" s="23" t="str">
        <f>IF(C168="","",IF(Reisekosten!C162&lt;&gt;"",Reisekosten!C162&amp;" - "&amp;IF(Reisekosten!$K162&lt;&gt;Reisekosten!$H162,"Übernacht.: "&amp;Reisekosten!D162&amp;" "&amp;TEXT(Reisekosten!$H162,"t. MMM ")&amp;"bis "&amp;TEXT(Reisekosten!$K162,"t. MMM "),"Übernacht.: "&amp;Reisekosten!D162&amp;" am "&amp;TEXT(Reisekosten!$H162,"t. MMM "))))</f>
        <v/>
      </c>
    </row>
    <row r="169" spans="1:6">
      <c r="A169" s="27" t="str">
        <f>IFERROR(IF(B169="","",-Reisekosten!V163),"")</f>
        <v/>
      </c>
      <c r="B169" s="31" t="str">
        <f t="shared" si="6"/>
        <v/>
      </c>
      <c r="C169" s="32" t="str">
        <f>IF(Reisekosten!H163="","",Reisekosten!$G$1&amp;"-ÜB-"&amp;Reisekosten!$H$1&amp;Reisekosten!$I$1)</f>
        <v/>
      </c>
      <c r="D169" s="33" t="str">
        <f>IF(Reisekosten!K163="","",Reisekosten!K163)</f>
        <v/>
      </c>
      <c r="E169" s="31" t="str">
        <f t="shared" si="7"/>
        <v/>
      </c>
      <c r="F169" s="23" t="str">
        <f>IF(C169="","",IF(Reisekosten!C163&lt;&gt;"",Reisekosten!C163&amp;" - "&amp;IF(Reisekosten!$K163&lt;&gt;Reisekosten!$H163,"Übernacht.: "&amp;Reisekosten!D163&amp;" "&amp;TEXT(Reisekosten!$H163,"t. MMM ")&amp;"bis "&amp;TEXT(Reisekosten!$K163,"t. MMM "),"Übernacht.: "&amp;Reisekosten!D163&amp;" am "&amp;TEXT(Reisekosten!$H163,"t. MMM "))))</f>
        <v/>
      </c>
    </row>
    <row r="170" spans="1:6">
      <c r="A170" s="27" t="str">
        <f>IFERROR(IF(B170="","",-Reisekosten!V164),"")</f>
        <v/>
      </c>
      <c r="B170" s="31" t="str">
        <f t="shared" si="6"/>
        <v/>
      </c>
      <c r="C170" s="32" t="str">
        <f>IF(Reisekosten!H164="","",Reisekosten!$G$1&amp;"-ÜB-"&amp;Reisekosten!$H$1&amp;Reisekosten!$I$1)</f>
        <v/>
      </c>
      <c r="D170" s="33" t="str">
        <f>IF(Reisekosten!K164="","",Reisekosten!K164)</f>
        <v/>
      </c>
      <c r="E170" s="31" t="str">
        <f t="shared" si="7"/>
        <v/>
      </c>
      <c r="F170" s="23" t="str">
        <f>IF(C170="","",IF(Reisekosten!C164&lt;&gt;"",Reisekosten!C164&amp;" - "&amp;IF(Reisekosten!$K164&lt;&gt;Reisekosten!$H164,"Übernacht.: "&amp;Reisekosten!D164&amp;" "&amp;TEXT(Reisekosten!$H164,"t. MMM ")&amp;"bis "&amp;TEXT(Reisekosten!$K164,"t. MMM "),"Übernacht.: "&amp;Reisekosten!D164&amp;" am "&amp;TEXT(Reisekosten!$H164,"t. MMM "))))</f>
        <v/>
      </c>
    </row>
    <row r="171" spans="1:6">
      <c r="A171" s="27" t="str">
        <f>IFERROR(IF(B171="","",-Reisekosten!V165),"")</f>
        <v/>
      </c>
      <c r="B171" s="31" t="str">
        <f t="shared" si="6"/>
        <v/>
      </c>
      <c r="C171" s="32" t="str">
        <f>IF(Reisekosten!H165="","",Reisekosten!$G$1&amp;"-ÜB-"&amp;Reisekosten!$H$1&amp;Reisekosten!$I$1)</f>
        <v/>
      </c>
      <c r="D171" s="33" t="str">
        <f>IF(Reisekosten!K165="","",Reisekosten!K165)</f>
        <v/>
      </c>
      <c r="E171" s="31" t="str">
        <f t="shared" si="7"/>
        <v/>
      </c>
      <c r="F171" s="23" t="str">
        <f>IF(C171="","",IF(Reisekosten!C165&lt;&gt;"",Reisekosten!C165&amp;" - "&amp;IF(Reisekosten!$K165&lt;&gt;Reisekosten!$H165,"Übernacht.: "&amp;Reisekosten!D165&amp;" "&amp;TEXT(Reisekosten!$H165,"t. MMM ")&amp;"bis "&amp;TEXT(Reisekosten!$K165,"t. MMM "),"Übernacht.: "&amp;Reisekosten!D165&amp;" am "&amp;TEXT(Reisekosten!$H165,"t. MMM "))))</f>
        <v/>
      </c>
    </row>
    <row r="172" spans="1:6">
      <c r="A172" s="27" t="str">
        <f>IFERROR(IF(B172="","",-Reisekosten!V166),"")</f>
        <v/>
      </c>
      <c r="B172" s="31" t="str">
        <f t="shared" si="6"/>
        <v/>
      </c>
      <c r="C172" s="32" t="str">
        <f>IF(Reisekosten!H166="","",Reisekosten!$G$1&amp;"-ÜB-"&amp;Reisekosten!$H$1&amp;Reisekosten!$I$1)</f>
        <v/>
      </c>
      <c r="D172" s="33" t="str">
        <f>IF(Reisekosten!K166="","",Reisekosten!K166)</f>
        <v/>
      </c>
      <c r="E172" s="31" t="str">
        <f t="shared" si="7"/>
        <v/>
      </c>
      <c r="F172" s="23" t="str">
        <f>IF(C172="","",IF(Reisekosten!C166&lt;&gt;"",Reisekosten!C166&amp;" - "&amp;IF(Reisekosten!$K166&lt;&gt;Reisekosten!$H166,"Übernacht.: "&amp;Reisekosten!D166&amp;" "&amp;TEXT(Reisekosten!$H166,"t. MMM ")&amp;"bis "&amp;TEXT(Reisekosten!$K166,"t. MMM "),"Übernacht.: "&amp;Reisekosten!D166&amp;" am "&amp;TEXT(Reisekosten!$H166,"t. MMM "))))</f>
        <v/>
      </c>
    </row>
    <row r="173" spans="1:6">
      <c r="A173" s="27" t="str">
        <f>IFERROR(IF(B173="","",-Reisekosten!V167),"")</f>
        <v/>
      </c>
      <c r="B173" s="31" t="str">
        <f t="shared" ref="B173:B183" si="8">IF(C173="","",$A$8)</f>
        <v/>
      </c>
      <c r="C173" s="32" t="str">
        <f>IF(Reisekosten!H167="","",TEXT(Reisekosten!H167,"MM")&amp;"-"&amp;TEXT(Reisekosten!H167,"tt"))</f>
        <v/>
      </c>
      <c r="D173" s="33" t="str">
        <f>IF(Reisekosten!K167="","",Reisekosten!K167)</f>
        <v/>
      </c>
      <c r="E173" s="31" t="str">
        <f t="shared" ref="E173:E183" si="9">IF(C173="","",$E$8)</f>
        <v/>
      </c>
      <c r="F173" s="23" t="str">
        <f>IF(C173="","",IF(Reisekosten!C167&lt;&gt;"",Reisekosten!C167&amp;" - "&amp;IF(Reisekosten!$K167&lt;&gt;Reisekosten!$H167,"Übernacht.Aufwand Reise: "&amp;Reisekosten!D167&amp;" "&amp;TEXT(Reisekosten!$H167,"t. MMM ")&amp;"bis "&amp;TEXT(Reisekosten!$K167,"t. MMM "),"Übernacht.Aufwand Reise: "&amp;Reisekosten!D167&amp;" am "&amp;TEXT(Reisekosten!$H167,"t. MMM "))))</f>
        <v/>
      </c>
    </row>
    <row r="174" spans="1:6">
      <c r="A174" s="27" t="str">
        <f>IFERROR(IF(B174="","",-Reisekosten!V168),"")</f>
        <v/>
      </c>
      <c r="B174" s="31" t="str">
        <f t="shared" si="8"/>
        <v/>
      </c>
      <c r="C174" s="32" t="str">
        <f>IF(Reisekosten!H168="","",TEXT(Reisekosten!H168,"MM")&amp;"-"&amp;TEXT(Reisekosten!H168,"tt"))</f>
        <v/>
      </c>
      <c r="D174" s="33" t="str">
        <f>IF(Reisekosten!K168="","",Reisekosten!K168)</f>
        <v/>
      </c>
      <c r="E174" s="31" t="str">
        <f t="shared" si="9"/>
        <v/>
      </c>
      <c r="F174" s="23" t="str">
        <f>IF(C174="","",IF(Reisekosten!C168&lt;&gt;"",Reisekosten!C168&amp;" - "&amp;IF(Reisekosten!$K168&lt;&gt;Reisekosten!$H168,"Übernacht.Aufwand Reise: "&amp;Reisekosten!D168&amp;" "&amp;TEXT(Reisekosten!$H168,"t. MMM ")&amp;"bis "&amp;TEXT(Reisekosten!$K168,"t. MMM "),"Übernacht.Aufwand Reise: "&amp;Reisekosten!D168&amp;" am "&amp;TEXT(Reisekosten!$H168,"t. MMM "))))</f>
        <v/>
      </c>
    </row>
    <row r="175" spans="1:6">
      <c r="A175" s="27" t="str">
        <f>IFERROR(IF(B175="","",-Reisekosten!V169),"")</f>
        <v/>
      </c>
      <c r="B175" s="31" t="str">
        <f t="shared" si="8"/>
        <v/>
      </c>
      <c r="C175" s="32" t="str">
        <f>IF(Reisekosten!H169="","",TEXT(Reisekosten!H169,"MM")&amp;"-"&amp;TEXT(Reisekosten!H169,"tt"))</f>
        <v/>
      </c>
      <c r="D175" s="33" t="str">
        <f>IF(Reisekosten!K169="","",Reisekosten!K169)</f>
        <v/>
      </c>
      <c r="E175" s="31" t="str">
        <f t="shared" si="9"/>
        <v/>
      </c>
      <c r="F175" s="23" t="str">
        <f>IF(C175="","",IF(Reisekosten!C169&lt;&gt;"",Reisekosten!C169&amp;" - "&amp;IF(Reisekosten!$K169&lt;&gt;Reisekosten!$H169,"Übernacht.Aufwand Reise: "&amp;Reisekosten!D169&amp;" "&amp;TEXT(Reisekosten!$H169,"t. MMM ")&amp;"bis "&amp;TEXT(Reisekosten!$K169,"t. MMM "),"Übernacht.Aufwand Reise: "&amp;Reisekosten!D169&amp;" am "&amp;TEXT(Reisekosten!$H169,"t. MMM "))))</f>
        <v/>
      </c>
    </row>
    <row r="176" spans="1:6">
      <c r="A176" s="27" t="str">
        <f>IFERROR(IF(B176="","",-Reisekosten!V170),"")</f>
        <v/>
      </c>
      <c r="B176" s="31" t="str">
        <f t="shared" si="8"/>
        <v/>
      </c>
      <c r="C176" s="32" t="str">
        <f>IF(Reisekosten!H170="","",TEXT(Reisekosten!H170,"MM")&amp;"-"&amp;TEXT(Reisekosten!H170,"tt"))</f>
        <v/>
      </c>
      <c r="D176" s="33" t="str">
        <f>IF(Reisekosten!K170="","",Reisekosten!K170)</f>
        <v/>
      </c>
      <c r="E176" s="31" t="str">
        <f t="shared" si="9"/>
        <v/>
      </c>
      <c r="F176" s="23" t="str">
        <f>IF(C176="","",IF(Reisekosten!C170&lt;&gt;"",Reisekosten!C170&amp;" - "&amp;IF(Reisekosten!$K170&lt;&gt;Reisekosten!$H170,"Übernacht.Aufwand Reise: "&amp;Reisekosten!D170&amp;" "&amp;TEXT(Reisekosten!$H170,"t. MMM ")&amp;"bis "&amp;TEXT(Reisekosten!$K170,"t. MMM "),"Übernacht.Aufwand Reise: "&amp;Reisekosten!D170&amp;" am "&amp;TEXT(Reisekosten!$H170,"t. MMM "))))</f>
        <v/>
      </c>
    </row>
    <row r="177" spans="1:6">
      <c r="A177" s="27" t="str">
        <f>IFERROR(IF(B177="","",-Reisekosten!V171),"")</f>
        <v/>
      </c>
      <c r="B177" s="31" t="str">
        <f t="shared" si="8"/>
        <v/>
      </c>
      <c r="C177" s="32" t="str">
        <f>IF(Reisekosten!H171="","",TEXT(Reisekosten!H171,"MM")&amp;"-"&amp;TEXT(Reisekosten!H171,"tt"))</f>
        <v/>
      </c>
      <c r="D177" s="33" t="str">
        <f>IF(Reisekosten!K171="","",Reisekosten!K171)</f>
        <v/>
      </c>
      <c r="E177" s="31" t="str">
        <f t="shared" si="9"/>
        <v/>
      </c>
      <c r="F177" s="23" t="str">
        <f>IF(C177="","",IF(Reisekosten!C171&lt;&gt;"",Reisekosten!C171&amp;" - "&amp;IF(Reisekosten!$K171&lt;&gt;Reisekosten!$H171,"Übernacht.Aufwand Reise: "&amp;Reisekosten!D171&amp;" "&amp;TEXT(Reisekosten!$H171,"t. MMM ")&amp;"bis "&amp;TEXT(Reisekosten!$K171,"t. MMM "),"Übernacht.Aufwand Reise: "&amp;Reisekosten!D171&amp;" am "&amp;TEXT(Reisekosten!$H171,"t. MMM "))))</f>
        <v/>
      </c>
    </row>
    <row r="178" spans="1:6">
      <c r="A178" s="27" t="str">
        <f>IFERROR(IF(B178="","",-Reisekosten!V172),"")</f>
        <v/>
      </c>
      <c r="B178" s="31" t="str">
        <f t="shared" si="8"/>
        <v/>
      </c>
      <c r="C178" s="32" t="str">
        <f>IF(Reisekosten!H172="","",TEXT(Reisekosten!H172,"MM")&amp;"-"&amp;TEXT(Reisekosten!H172,"tt"))</f>
        <v/>
      </c>
      <c r="D178" s="33" t="str">
        <f>IF(Reisekosten!K172="","",Reisekosten!K172)</f>
        <v/>
      </c>
      <c r="E178" s="31" t="str">
        <f t="shared" si="9"/>
        <v/>
      </c>
      <c r="F178" s="23" t="str">
        <f>IF(C178="","",IF(Reisekosten!C172&lt;&gt;"",Reisekosten!C172&amp;" - "&amp;IF(Reisekosten!$K172&lt;&gt;Reisekosten!$H172,"Übernacht.Aufwand Reise: "&amp;Reisekosten!D172&amp;" "&amp;TEXT(Reisekosten!$H172,"t. MMM ")&amp;"bis "&amp;TEXT(Reisekosten!$K172,"t. MMM "),"Übernacht.Aufwand Reise: "&amp;Reisekosten!D172&amp;" am "&amp;TEXT(Reisekosten!$H172,"t. MMM "))))</f>
        <v/>
      </c>
    </row>
    <row r="179" spans="1:6">
      <c r="A179" s="27" t="str">
        <f>IFERROR(IF(B179="","",-Reisekosten!V173),"")</f>
        <v/>
      </c>
      <c r="B179" s="31" t="str">
        <f t="shared" si="8"/>
        <v/>
      </c>
      <c r="C179" s="32" t="str">
        <f>IF(Reisekosten!H173="","",TEXT(Reisekosten!H173,"MM")&amp;"-"&amp;TEXT(Reisekosten!H173,"tt"))</f>
        <v/>
      </c>
      <c r="D179" s="33" t="str">
        <f>IF(Reisekosten!K173="","",Reisekosten!K173)</f>
        <v/>
      </c>
      <c r="E179" s="31" t="str">
        <f t="shared" si="9"/>
        <v/>
      </c>
      <c r="F179" s="23" t="str">
        <f>IF(C179="","",IF(Reisekosten!C173&lt;&gt;"",Reisekosten!C173&amp;" - "&amp;IF(Reisekosten!$K173&lt;&gt;Reisekosten!$H173,"Übernacht.Aufwand Reise: "&amp;Reisekosten!D173&amp;" "&amp;TEXT(Reisekosten!$H173,"t. MMM ")&amp;"bis "&amp;TEXT(Reisekosten!$K173,"t. MMM "),"Übernacht.Aufwand Reise: "&amp;Reisekosten!D173&amp;" am "&amp;TEXT(Reisekosten!$H173,"t. MMM "))))</f>
        <v/>
      </c>
    </row>
    <row r="180" spans="1:6">
      <c r="A180" s="27" t="str">
        <f>IFERROR(IF(B180="","",-Reisekosten!V174),"")</f>
        <v/>
      </c>
      <c r="B180" s="31" t="str">
        <f t="shared" si="8"/>
        <v/>
      </c>
      <c r="C180" s="32" t="str">
        <f>IF(Reisekosten!H174="","",TEXT(Reisekosten!H174,"MM")&amp;"-"&amp;TEXT(Reisekosten!H174,"tt"))</f>
        <v/>
      </c>
      <c r="D180" s="33" t="str">
        <f>IF(Reisekosten!K174="","",Reisekosten!K174)</f>
        <v/>
      </c>
      <c r="E180" s="31" t="str">
        <f t="shared" si="9"/>
        <v/>
      </c>
      <c r="F180" s="23" t="str">
        <f>IF(C180="","",IF(Reisekosten!C174&lt;&gt;"",Reisekosten!C174&amp;" - "&amp;IF(Reisekosten!$K174&lt;&gt;Reisekosten!$H174,"Übernacht.Aufwand Reise: "&amp;Reisekosten!D174&amp;" "&amp;TEXT(Reisekosten!$H174,"t. MMM ")&amp;"bis "&amp;TEXT(Reisekosten!$K174,"t. MMM "),"Übernacht.Aufwand Reise: "&amp;Reisekosten!D174&amp;" am "&amp;TEXT(Reisekosten!$H174,"t. MMM "))))</f>
        <v/>
      </c>
    </row>
    <row r="181" spans="1:6">
      <c r="A181" s="27" t="str">
        <f>IFERROR(IF(B181="","",-Reisekosten!V175),"")</f>
        <v/>
      </c>
      <c r="B181" s="31" t="str">
        <f t="shared" si="8"/>
        <v/>
      </c>
      <c r="C181" s="32" t="str">
        <f>IF(Reisekosten!H175="","",TEXT(Reisekosten!H175,"MM")&amp;"-"&amp;TEXT(Reisekosten!H175,"tt"))</f>
        <v/>
      </c>
      <c r="D181" s="33" t="str">
        <f>IF(Reisekosten!K175="","",Reisekosten!K175)</f>
        <v/>
      </c>
      <c r="E181" s="31" t="str">
        <f t="shared" si="9"/>
        <v/>
      </c>
      <c r="F181" s="23" t="str">
        <f>IF(C181="","",IF(Reisekosten!C175&lt;&gt;"",Reisekosten!C175&amp;" - "&amp;IF(Reisekosten!$K175&lt;&gt;Reisekosten!$H175,"Übernacht.Aufwand Reise: "&amp;Reisekosten!D175&amp;" "&amp;TEXT(Reisekosten!$H175,"t. MMM ")&amp;"bis "&amp;TEXT(Reisekosten!$K175,"t. MMM "),"Übernacht.Aufwand Reise: "&amp;Reisekosten!D175&amp;" am "&amp;TEXT(Reisekosten!$H175,"t. MMM "))))</f>
        <v/>
      </c>
    </row>
    <row r="182" spans="1:6">
      <c r="A182" s="27" t="str">
        <f>IFERROR(IF(B182="","",-Reisekosten!V176),"")</f>
        <v/>
      </c>
      <c r="B182" s="31" t="str">
        <f t="shared" si="8"/>
        <v/>
      </c>
      <c r="C182" s="32" t="str">
        <f>IF(Reisekosten!H176="","",TEXT(Reisekosten!H176,"MM")&amp;"-"&amp;TEXT(Reisekosten!H176,"tt"))</f>
        <v/>
      </c>
      <c r="D182" s="33" t="str">
        <f>IF(Reisekosten!K176="","",Reisekosten!K176)</f>
        <v/>
      </c>
      <c r="E182" s="31" t="str">
        <f t="shared" si="9"/>
        <v/>
      </c>
      <c r="F182" s="23" t="str">
        <f>IF(C182="","",IF(Reisekosten!C176&lt;&gt;"",Reisekosten!C176&amp;" - "&amp;IF(Reisekosten!$K176&lt;&gt;Reisekosten!$H176,"Übernacht.Aufwand Reise: "&amp;Reisekosten!D176&amp;" "&amp;TEXT(Reisekosten!$H176,"t. MMM ")&amp;"bis "&amp;TEXT(Reisekosten!$K176,"t. MMM "),"Übernacht.Aufwand Reise: "&amp;Reisekosten!D176&amp;" am "&amp;TEXT(Reisekosten!$H176,"t. MMM "))))</f>
        <v/>
      </c>
    </row>
    <row r="183" spans="1:6">
      <c r="A183" s="27" t="str">
        <f>IFERROR(IF(B183="","",-Reisekosten!V177),"")</f>
        <v/>
      </c>
      <c r="B183" s="31" t="str">
        <f t="shared" si="8"/>
        <v/>
      </c>
      <c r="C183" s="32" t="str">
        <f>IF(Reisekosten!H177="","",TEXT(Reisekosten!H177,"MM")&amp;"-"&amp;TEXT(Reisekosten!H177,"tt"))</f>
        <v/>
      </c>
      <c r="D183" s="33" t="str">
        <f>IF(Reisekosten!K177="","",Reisekosten!K177)</f>
        <v/>
      </c>
      <c r="E183" s="31" t="str">
        <f t="shared" si="9"/>
        <v/>
      </c>
      <c r="F183" s="23" t="str">
        <f>IF(C183="","",IF(Reisekosten!C177&lt;&gt;"",Reisekosten!C177&amp;" - "&amp;IF(Reisekosten!$K177&lt;&gt;Reisekosten!$H177,"Übernacht.Aufwand Reise: "&amp;Reisekosten!D177&amp;" "&amp;TEXT(Reisekosten!$H177,"t. MMM ")&amp;"bis "&amp;TEXT(Reisekosten!$K177,"t. MMM "),"Übernacht.Aufwand Reise: "&amp;Reisekosten!D177&amp;" am "&amp;TEXT(Reisekosten!$H177,"t. MMM "))))</f>
        <v/>
      </c>
    </row>
  </sheetData>
  <sheetProtection algorithmName="SHA-512" hashValue="V87HfPH6ldOv/RBMAX4wREuIRU5KUgNxjoJt5CYX2mdG1ufU1C25LqYfIiNUORHFH/x3elsQZvy3DTQRp5vIwA==" saltValue="Mif1cdIqBULURrMdTCg8iw==" spinCount="100000" sheet="1" objects="1" scenarios="1"/>
  <hyperlinks>
    <hyperlink ref="A1" r:id="rId1"/>
    <hyperlink ref="B6" r:id="rId2" display="§146 AO Nr2.1"/>
  </hyperlinks>
  <pageMargins left="0.7" right="0.7" top="0.78740157499999996" bottom="0.78740157499999996" header="0.3" footer="0.3"/>
  <ignoredErrors>
    <ignoredError sqref="D13" emptyCellReference="1"/>
  </ignoredErrors>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2:D526"/>
  <sheetViews>
    <sheetView zoomScale="106" zoomScaleNormal="106" workbookViewId="0">
      <selection activeCell="I23" sqref="I23"/>
    </sheetView>
  </sheetViews>
  <sheetFormatPr baseColWidth="10" defaultColWidth="11.42578125" defaultRowHeight="15"/>
  <cols>
    <col min="1" max="4" width="23.7109375" style="12" customWidth="1"/>
  </cols>
  <sheetData>
    <row r="2" spans="1:4">
      <c r="A2" s="19"/>
      <c r="B2" s="19"/>
      <c r="C2" s="19"/>
      <c r="D2" s="19"/>
    </row>
    <row r="3" spans="1:4">
      <c r="A3" s="20"/>
      <c r="B3" s="20"/>
      <c r="C3" s="20"/>
      <c r="D3" s="20"/>
    </row>
    <row r="4" spans="1:4">
      <c r="A4" s="14"/>
      <c r="B4" s="14"/>
      <c r="C4" s="14"/>
      <c r="D4" s="14"/>
    </row>
    <row r="5" spans="1:4">
      <c r="A5" s="14"/>
      <c r="B5" s="14"/>
      <c r="C5" s="14"/>
      <c r="D5" s="14"/>
    </row>
    <row r="6" spans="1:4">
      <c r="A6" s="214" t="s">
        <v>2179</v>
      </c>
      <c r="B6" s="215"/>
      <c r="C6" s="216"/>
      <c r="D6" s="211" t="s">
        <v>2180</v>
      </c>
    </row>
    <row r="7" spans="1:4" ht="29.25">
      <c r="A7" s="18" t="s">
        <v>77</v>
      </c>
      <c r="B7" s="16" t="s">
        <v>78</v>
      </c>
      <c r="C7" s="16" t="s">
        <v>79</v>
      </c>
      <c r="D7" s="212"/>
    </row>
    <row r="8" spans="1:4">
      <c r="A8" s="16"/>
      <c r="B8" s="16"/>
      <c r="C8" s="16"/>
      <c r="D8" s="212"/>
    </row>
    <row r="9" spans="1:4">
      <c r="A9" s="21">
        <f>Reisekosten!M12</f>
        <v>0.2</v>
      </c>
      <c r="B9" s="21">
        <f>Reisekosten!O12</f>
        <v>0.4</v>
      </c>
      <c r="C9" s="21">
        <f>Reisekosten!P12</f>
        <v>0.4</v>
      </c>
      <c r="D9" s="213"/>
    </row>
    <row r="10" spans="1:4">
      <c r="A10" s="15">
        <f>IF(Reisekosten!N13="Ja",$A$9,0)</f>
        <v>0</v>
      </c>
      <c r="B10" s="15">
        <f>IF(Reisekosten!O13="Ja",$B$9,0)</f>
        <v>0</v>
      </c>
      <c r="C10" s="15">
        <f>IF(Reisekosten!P13="Ja",$C$9,0)</f>
        <v>0</v>
      </c>
      <c r="D10" s="17">
        <f t="shared" ref="D10:D30" si="0">1-SUM(A10:C10)</f>
        <v>1</v>
      </c>
    </row>
    <row r="11" spans="1:4">
      <c r="A11" s="15">
        <f>IF(Reisekosten!N14="Ja",$A$9,0)</f>
        <v>0</v>
      </c>
      <c r="B11" s="15">
        <f>IF(Reisekosten!O14="Ja",$B$9,0)</f>
        <v>0</v>
      </c>
      <c r="C11" s="15">
        <f>IF(Reisekosten!P14="Ja",$C$9,0)</f>
        <v>0</v>
      </c>
      <c r="D11" s="17">
        <f t="shared" si="0"/>
        <v>1</v>
      </c>
    </row>
    <row r="12" spans="1:4">
      <c r="A12" s="15">
        <f>IF(Reisekosten!N15="Ja",$A$9,0)</f>
        <v>0</v>
      </c>
      <c r="B12" s="15">
        <f>IF(Reisekosten!O15="Ja",$B$9,0)</f>
        <v>0</v>
      </c>
      <c r="C12" s="15">
        <f>IF(Reisekosten!P15="Ja",$C$9,0)</f>
        <v>0</v>
      </c>
      <c r="D12" s="17">
        <f t="shared" si="0"/>
        <v>1</v>
      </c>
    </row>
    <row r="13" spans="1:4">
      <c r="A13" s="15">
        <f>IF(Reisekosten!N16="Ja",$A$9,0)</f>
        <v>0</v>
      </c>
      <c r="B13" s="15">
        <f>IF(Reisekosten!O16="Ja",$B$9,0)</f>
        <v>0</v>
      </c>
      <c r="C13" s="15">
        <f>IF(Reisekosten!P16="Ja",$C$9,0)</f>
        <v>0</v>
      </c>
      <c r="D13" s="17">
        <f t="shared" si="0"/>
        <v>1</v>
      </c>
    </row>
    <row r="14" spans="1:4">
      <c r="A14" s="15">
        <f>IF(Reisekosten!N17="Ja",$A$9,0)</f>
        <v>0</v>
      </c>
      <c r="B14" s="15">
        <f>IF(Reisekosten!O17="Ja",$B$9,0)</f>
        <v>0</v>
      </c>
      <c r="C14" s="15">
        <f>IF(Reisekosten!P17="Ja",$C$9,0)</f>
        <v>0</v>
      </c>
      <c r="D14" s="17">
        <f t="shared" si="0"/>
        <v>1</v>
      </c>
    </row>
    <row r="15" spans="1:4">
      <c r="A15" s="15">
        <f>IF(Reisekosten!N18="Ja",$A$9,0)</f>
        <v>0</v>
      </c>
      <c r="B15" s="15">
        <f>IF(Reisekosten!O18="Ja",$B$9,0)</f>
        <v>0</v>
      </c>
      <c r="C15" s="15">
        <f>IF(Reisekosten!P18="Ja",$C$9,0)</f>
        <v>0</v>
      </c>
      <c r="D15" s="17">
        <f t="shared" si="0"/>
        <v>1</v>
      </c>
    </row>
    <row r="16" spans="1:4">
      <c r="A16" s="15">
        <f>IF(Reisekosten!N19="Ja",$A$9,0)</f>
        <v>0</v>
      </c>
      <c r="B16" s="15">
        <f>IF(Reisekosten!O19="Ja",$B$9,0)</f>
        <v>0</v>
      </c>
      <c r="C16" s="15">
        <f>IF(Reisekosten!P19="Ja",$C$9,0)</f>
        <v>0</v>
      </c>
      <c r="D16" s="17">
        <f t="shared" si="0"/>
        <v>1</v>
      </c>
    </row>
    <row r="17" spans="1:4">
      <c r="A17" s="15">
        <f>IF(Reisekosten!N20="Ja",$A$9,0)</f>
        <v>0</v>
      </c>
      <c r="B17" s="15">
        <f>IF(Reisekosten!O20="Ja",$B$9,0)</f>
        <v>0</v>
      </c>
      <c r="C17" s="15">
        <f>IF(Reisekosten!P20="Ja",$C$9,0)</f>
        <v>0</v>
      </c>
      <c r="D17" s="17">
        <f t="shared" si="0"/>
        <v>1</v>
      </c>
    </row>
    <row r="18" spans="1:4">
      <c r="A18" s="15">
        <f>IF(Reisekosten!N21="Ja",$A$9,0)</f>
        <v>0</v>
      </c>
      <c r="B18" s="15">
        <f>IF(Reisekosten!O21="Ja",$B$9,0)</f>
        <v>0</v>
      </c>
      <c r="C18" s="15">
        <f>IF(Reisekosten!P21="Ja",$C$9,0)</f>
        <v>0</v>
      </c>
      <c r="D18" s="17">
        <f t="shared" si="0"/>
        <v>1</v>
      </c>
    </row>
    <row r="19" spans="1:4">
      <c r="A19" s="15">
        <f>IF(Reisekosten!N22="Ja",$A$9,0)</f>
        <v>0</v>
      </c>
      <c r="B19" s="15">
        <f>IF(Reisekosten!O22="Ja",$B$9,0)</f>
        <v>0</v>
      </c>
      <c r="C19" s="15">
        <f>IF(Reisekosten!P22="Ja",$C$9,0)</f>
        <v>0</v>
      </c>
      <c r="D19" s="17">
        <f t="shared" si="0"/>
        <v>1</v>
      </c>
    </row>
    <row r="20" spans="1:4">
      <c r="A20" s="15">
        <f>IF(Reisekosten!N23="Ja",$A$9,0)</f>
        <v>0</v>
      </c>
      <c r="B20" s="15">
        <f>IF(Reisekosten!O23="Ja",$B$9,0)</f>
        <v>0</v>
      </c>
      <c r="C20" s="15">
        <f>IF(Reisekosten!P23="Ja",$C$9,0)</f>
        <v>0</v>
      </c>
      <c r="D20" s="17">
        <f t="shared" si="0"/>
        <v>1</v>
      </c>
    </row>
    <row r="21" spans="1:4">
      <c r="A21" s="15">
        <f>IF(Reisekosten!N24="Ja",$A$9,0)</f>
        <v>0</v>
      </c>
      <c r="B21" s="15">
        <f>IF(Reisekosten!O24="Ja",$B$9,0)</f>
        <v>0</v>
      </c>
      <c r="C21" s="15">
        <f>IF(Reisekosten!P24="Ja",$C$9,0)</f>
        <v>0</v>
      </c>
      <c r="D21" s="17">
        <f t="shared" si="0"/>
        <v>1</v>
      </c>
    </row>
    <row r="22" spans="1:4">
      <c r="A22" s="15">
        <f>IF(Reisekosten!N25="Ja",$A$9,0)</f>
        <v>0</v>
      </c>
      <c r="B22" s="15">
        <f>IF(Reisekosten!O25="Ja",$B$9,0)</f>
        <v>0</v>
      </c>
      <c r="C22" s="15">
        <f>IF(Reisekosten!P25="Ja",$C$9,0)</f>
        <v>0</v>
      </c>
      <c r="D22" s="17">
        <f t="shared" si="0"/>
        <v>1</v>
      </c>
    </row>
    <row r="23" spans="1:4">
      <c r="A23" s="15">
        <f>IF(Reisekosten!N26="Ja",$A$9,0)</f>
        <v>0</v>
      </c>
      <c r="B23" s="15">
        <f>IF(Reisekosten!O26="Ja",$B$9,0)</f>
        <v>0</v>
      </c>
      <c r="C23" s="15">
        <f>IF(Reisekosten!P26="Ja",$C$9,0)</f>
        <v>0</v>
      </c>
      <c r="D23" s="17">
        <f t="shared" si="0"/>
        <v>1</v>
      </c>
    </row>
    <row r="24" spans="1:4">
      <c r="A24" s="15">
        <f>IF(Reisekosten!N27="Ja",$A$9,0)</f>
        <v>0</v>
      </c>
      <c r="B24" s="15">
        <f>IF(Reisekosten!O27="Ja",$B$9,0)</f>
        <v>0</v>
      </c>
      <c r="C24" s="15">
        <f>IF(Reisekosten!P27="Ja",$C$9,0)</f>
        <v>0</v>
      </c>
      <c r="D24" s="17">
        <f t="shared" si="0"/>
        <v>1</v>
      </c>
    </row>
    <row r="25" spans="1:4">
      <c r="A25" s="15">
        <f>IF(Reisekosten!N28="Ja",$A$9,0)</f>
        <v>0</v>
      </c>
      <c r="B25" s="15">
        <f>IF(Reisekosten!O28="Ja",$B$9,0)</f>
        <v>0</v>
      </c>
      <c r="C25" s="15">
        <f>IF(Reisekosten!P28="Ja",$C$9,0)</f>
        <v>0</v>
      </c>
      <c r="D25" s="17">
        <f t="shared" si="0"/>
        <v>1</v>
      </c>
    </row>
    <row r="26" spans="1:4">
      <c r="A26" s="15">
        <f>IF(Reisekosten!N29="Ja",$A$9,0)</f>
        <v>0</v>
      </c>
      <c r="B26" s="15">
        <f>IF(Reisekosten!O29="Ja",$B$9,0)</f>
        <v>0</v>
      </c>
      <c r="C26" s="15">
        <f>IF(Reisekosten!P29="Ja",$C$9,0)</f>
        <v>0</v>
      </c>
      <c r="D26" s="17">
        <f t="shared" si="0"/>
        <v>1</v>
      </c>
    </row>
    <row r="27" spans="1:4">
      <c r="A27" s="15">
        <f>IF(Reisekosten!N30="Ja",$A$9,0)</f>
        <v>0</v>
      </c>
      <c r="B27" s="15">
        <f>IF(Reisekosten!O30="Ja",$B$9,0)</f>
        <v>0</v>
      </c>
      <c r="C27" s="15">
        <f>IF(Reisekosten!P30="Ja",$C$9,0)</f>
        <v>0</v>
      </c>
      <c r="D27" s="17">
        <f t="shared" si="0"/>
        <v>1</v>
      </c>
    </row>
    <row r="28" spans="1:4">
      <c r="A28" s="15">
        <f>IF(Reisekosten!N31="Ja",$A$9,0)</f>
        <v>0</v>
      </c>
      <c r="B28" s="15">
        <f>IF(Reisekosten!O31="Ja",$B$9,0)</f>
        <v>0</v>
      </c>
      <c r="C28" s="15">
        <f>IF(Reisekosten!P31="Ja",$C$9,0)</f>
        <v>0</v>
      </c>
      <c r="D28" s="17">
        <f t="shared" si="0"/>
        <v>1</v>
      </c>
    </row>
    <row r="29" spans="1:4">
      <c r="A29" s="15">
        <f>IF(Reisekosten!N32="Ja",$A$9,0)</f>
        <v>0</v>
      </c>
      <c r="B29" s="15">
        <f>IF(Reisekosten!O32="Ja",$B$9,0)</f>
        <v>0</v>
      </c>
      <c r="C29" s="15">
        <f>IF(Reisekosten!P32="Ja",$C$9,0)</f>
        <v>0</v>
      </c>
      <c r="D29" s="17">
        <f t="shared" si="0"/>
        <v>1</v>
      </c>
    </row>
    <row r="30" spans="1:4">
      <c r="A30" s="15">
        <f>IF(Reisekosten!N33="Ja",$A$9,0)</f>
        <v>0</v>
      </c>
      <c r="B30" s="15">
        <f>IF(Reisekosten!O33="Ja",$B$9,0)</f>
        <v>0</v>
      </c>
      <c r="C30" s="15">
        <f>IF(Reisekosten!P33="Ja",$C$9,0)</f>
        <v>0</v>
      </c>
      <c r="D30" s="17">
        <f t="shared" si="0"/>
        <v>1</v>
      </c>
    </row>
    <row r="31" spans="1:4">
      <c r="A31" s="15">
        <f>IF(Reisekosten!N34="Ja",$A$9,0)</f>
        <v>0</v>
      </c>
      <c r="B31" s="15">
        <f>IF(Reisekosten!O34="Ja",$B$9,0)</f>
        <v>0</v>
      </c>
      <c r="C31" s="15">
        <f>IF(Reisekosten!P34="Ja",$C$9,0)</f>
        <v>0</v>
      </c>
      <c r="D31" s="17">
        <f t="shared" ref="D31:D42" si="1">1-SUM(A31:C31)</f>
        <v>1</v>
      </c>
    </row>
    <row r="32" spans="1:4">
      <c r="A32" s="15">
        <f>IF(Reisekosten!N35="Ja",$A$9,0)</f>
        <v>0</v>
      </c>
      <c r="B32" s="15">
        <f>IF(Reisekosten!O35="Ja",$B$9,0)</f>
        <v>0</v>
      </c>
      <c r="C32" s="15">
        <f>IF(Reisekosten!P35="Ja",$C$9,0)</f>
        <v>0</v>
      </c>
      <c r="D32" s="17">
        <f t="shared" si="1"/>
        <v>1</v>
      </c>
    </row>
    <row r="33" spans="1:4">
      <c r="A33" s="15">
        <f>IF(Reisekosten!N36="Ja",$A$9,0)</f>
        <v>0</v>
      </c>
      <c r="B33" s="15">
        <f>IF(Reisekosten!O36="Ja",$B$9,0)</f>
        <v>0</v>
      </c>
      <c r="C33" s="15">
        <f>IF(Reisekosten!P36="Ja",$C$9,0)</f>
        <v>0</v>
      </c>
      <c r="D33" s="17">
        <f t="shared" si="1"/>
        <v>1</v>
      </c>
    </row>
    <row r="34" spans="1:4">
      <c r="A34" s="15">
        <f>IF(Reisekosten!N37="Ja",$A$9,0)</f>
        <v>0</v>
      </c>
      <c r="B34" s="15">
        <f>IF(Reisekosten!O37="Ja",$B$9,0)</f>
        <v>0</v>
      </c>
      <c r="C34" s="15">
        <f>IF(Reisekosten!P37="Ja",$C$9,0)</f>
        <v>0</v>
      </c>
      <c r="D34" s="17">
        <f t="shared" si="1"/>
        <v>1</v>
      </c>
    </row>
    <row r="35" spans="1:4">
      <c r="A35" s="15">
        <f>IF(Reisekosten!N38="Ja",$A$9,0)</f>
        <v>0</v>
      </c>
      <c r="B35" s="15">
        <f>IF(Reisekosten!O38="Ja",$B$9,0)</f>
        <v>0</v>
      </c>
      <c r="C35" s="15">
        <f>IF(Reisekosten!P38="Ja",$C$9,0)</f>
        <v>0</v>
      </c>
      <c r="D35" s="17">
        <f t="shared" si="1"/>
        <v>1</v>
      </c>
    </row>
    <row r="36" spans="1:4">
      <c r="A36" s="15">
        <f>IF(Reisekosten!N39="Ja",$A$9,0)</f>
        <v>0</v>
      </c>
      <c r="B36" s="15">
        <f>IF(Reisekosten!O39="Ja",$B$9,0)</f>
        <v>0</v>
      </c>
      <c r="C36" s="15">
        <f>IF(Reisekosten!P39="Ja",$C$9,0)</f>
        <v>0</v>
      </c>
      <c r="D36" s="17">
        <f t="shared" si="1"/>
        <v>1</v>
      </c>
    </row>
    <row r="37" spans="1:4">
      <c r="A37" s="15">
        <f>IF(Reisekosten!N40="Ja",$A$9,0)</f>
        <v>0</v>
      </c>
      <c r="B37" s="15">
        <f>IF(Reisekosten!O40="Ja",$B$9,0)</f>
        <v>0</v>
      </c>
      <c r="C37" s="15">
        <f>IF(Reisekosten!P40="Ja",$C$9,0)</f>
        <v>0</v>
      </c>
      <c r="D37" s="17">
        <f t="shared" si="1"/>
        <v>1</v>
      </c>
    </row>
    <row r="38" spans="1:4">
      <c r="A38" s="15">
        <f>IF(Reisekosten!N41="Ja",$A$9,0)</f>
        <v>0</v>
      </c>
      <c r="B38" s="15">
        <f>IF(Reisekosten!O41="Ja",$B$9,0)</f>
        <v>0</v>
      </c>
      <c r="C38" s="15">
        <f>IF(Reisekosten!P41="Ja",$C$9,0)</f>
        <v>0</v>
      </c>
      <c r="D38" s="17">
        <f t="shared" si="1"/>
        <v>1</v>
      </c>
    </row>
    <row r="39" spans="1:4">
      <c r="A39" s="15">
        <f>IF(Reisekosten!N42="Ja",$A$9,0)</f>
        <v>0</v>
      </c>
      <c r="B39" s="15">
        <f>IF(Reisekosten!O42="Ja",$B$9,0)</f>
        <v>0</v>
      </c>
      <c r="C39" s="15">
        <f>IF(Reisekosten!P42="Ja",$C$9,0)</f>
        <v>0</v>
      </c>
      <c r="D39" s="17">
        <f t="shared" si="1"/>
        <v>1</v>
      </c>
    </row>
    <row r="40" spans="1:4">
      <c r="A40" s="15">
        <f>IF(Reisekosten!N43="Ja",$A$9,0)</f>
        <v>0</v>
      </c>
      <c r="B40" s="15">
        <f>IF(Reisekosten!O43="Ja",$B$9,0)</f>
        <v>0</v>
      </c>
      <c r="C40" s="15">
        <f>IF(Reisekosten!P43="Ja",$C$9,0)</f>
        <v>0</v>
      </c>
      <c r="D40" s="17">
        <f t="shared" si="1"/>
        <v>1</v>
      </c>
    </row>
    <row r="41" spans="1:4">
      <c r="A41" s="15">
        <f>IF(Reisekosten!N44="Ja",$A$9,0)</f>
        <v>0</v>
      </c>
      <c r="B41" s="15">
        <f>IF(Reisekosten!O44="Ja",$B$9,0)</f>
        <v>0</v>
      </c>
      <c r="C41" s="15">
        <f>IF(Reisekosten!P44="Ja",$C$9,0)</f>
        <v>0</v>
      </c>
      <c r="D41" s="17">
        <f t="shared" si="1"/>
        <v>1</v>
      </c>
    </row>
    <row r="42" spans="1:4">
      <c r="A42" s="15">
        <f>IF(Reisekosten!N45="Ja",$A$9,0)</f>
        <v>0</v>
      </c>
      <c r="B42" s="15">
        <f>IF(Reisekosten!O45="Ja",$B$9,0)</f>
        <v>0</v>
      </c>
      <c r="C42" s="15">
        <f>IF(Reisekosten!P45="Ja",$C$9,0)</f>
        <v>0</v>
      </c>
      <c r="D42" s="17">
        <f t="shared" si="1"/>
        <v>1</v>
      </c>
    </row>
    <row r="43" spans="1:4">
      <c r="A43" s="15">
        <f>IF(Reisekosten!N46="Ja",$A$9,0)</f>
        <v>0</v>
      </c>
      <c r="B43" s="15">
        <f>IF(Reisekosten!O46="Ja",$B$9,0)</f>
        <v>0</v>
      </c>
      <c r="C43" s="15">
        <f>IF(Reisekosten!P46="Ja",$C$9,0)</f>
        <v>0</v>
      </c>
      <c r="D43" s="17">
        <f t="shared" ref="D43:D106" si="2">1-SUM(A43:C43)</f>
        <v>1</v>
      </c>
    </row>
    <row r="44" spans="1:4">
      <c r="A44" s="15">
        <f>IF(Reisekosten!N47="Ja",$A$9,0)</f>
        <v>0</v>
      </c>
      <c r="B44" s="15">
        <f>IF(Reisekosten!O47="Ja",$B$9,0)</f>
        <v>0</v>
      </c>
      <c r="C44" s="15">
        <f>IF(Reisekosten!P47="Ja",$C$9,0)</f>
        <v>0</v>
      </c>
      <c r="D44" s="17">
        <f t="shared" si="2"/>
        <v>1</v>
      </c>
    </row>
    <row r="45" spans="1:4">
      <c r="A45" s="15">
        <f>IF(Reisekosten!N48="Ja",$A$9,0)</f>
        <v>0</v>
      </c>
      <c r="B45" s="15">
        <f>IF(Reisekosten!O48="Ja",$B$9,0)</f>
        <v>0</v>
      </c>
      <c r="C45" s="15">
        <f>IF(Reisekosten!P48="Ja",$C$9,0)</f>
        <v>0</v>
      </c>
      <c r="D45" s="17">
        <f t="shared" si="2"/>
        <v>1</v>
      </c>
    </row>
    <row r="46" spans="1:4">
      <c r="A46" s="15">
        <f>IF(Reisekosten!N49="Ja",$A$9,0)</f>
        <v>0</v>
      </c>
      <c r="B46" s="15">
        <f>IF(Reisekosten!O49="Ja",$B$9,0)</f>
        <v>0</v>
      </c>
      <c r="C46" s="15">
        <f>IF(Reisekosten!P49="Ja",$C$9,0)</f>
        <v>0</v>
      </c>
      <c r="D46" s="17">
        <f t="shared" si="2"/>
        <v>1</v>
      </c>
    </row>
    <row r="47" spans="1:4">
      <c r="A47" s="15">
        <f>IF(Reisekosten!N50="Ja",$A$9,0)</f>
        <v>0</v>
      </c>
      <c r="B47" s="15">
        <f>IF(Reisekosten!O50="Ja",$B$9,0)</f>
        <v>0</v>
      </c>
      <c r="C47" s="15">
        <f>IF(Reisekosten!P50="Ja",$C$9,0)</f>
        <v>0</v>
      </c>
      <c r="D47" s="17">
        <f t="shared" si="2"/>
        <v>1</v>
      </c>
    </row>
    <row r="48" spans="1:4">
      <c r="A48" s="15">
        <f>IF(Reisekosten!N51="Ja",$A$9,0)</f>
        <v>0</v>
      </c>
      <c r="B48" s="15">
        <f>IF(Reisekosten!O51="Ja",$B$9,0)</f>
        <v>0</v>
      </c>
      <c r="C48" s="15">
        <f>IF(Reisekosten!P51="Ja",$C$9,0)</f>
        <v>0</v>
      </c>
      <c r="D48" s="17">
        <f t="shared" si="2"/>
        <v>1</v>
      </c>
    </row>
    <row r="49" spans="1:4">
      <c r="A49" s="15">
        <f>IF(Reisekosten!N52="Ja",$A$9,0)</f>
        <v>0</v>
      </c>
      <c r="B49" s="15">
        <f>IF(Reisekosten!O52="Ja",$B$9,0)</f>
        <v>0</v>
      </c>
      <c r="C49" s="15">
        <f>IF(Reisekosten!P52="Ja",$C$9,0)</f>
        <v>0</v>
      </c>
      <c r="D49" s="17">
        <f t="shared" si="2"/>
        <v>1</v>
      </c>
    </row>
    <row r="50" spans="1:4">
      <c r="A50" s="15">
        <f>IF(Reisekosten!N53="Ja",$A$9,0)</f>
        <v>0</v>
      </c>
      <c r="B50" s="15">
        <f>IF(Reisekosten!O53="Ja",$B$9,0)</f>
        <v>0</v>
      </c>
      <c r="C50" s="15">
        <f>IF(Reisekosten!P53="Ja",$C$9,0)</f>
        <v>0</v>
      </c>
      <c r="D50" s="17">
        <f t="shared" si="2"/>
        <v>1</v>
      </c>
    </row>
    <row r="51" spans="1:4">
      <c r="A51" s="15">
        <f>IF(Reisekosten!N54="Ja",$A$9,0)</f>
        <v>0</v>
      </c>
      <c r="B51" s="15">
        <f>IF(Reisekosten!O54="Ja",$B$9,0)</f>
        <v>0</v>
      </c>
      <c r="C51" s="15">
        <f>IF(Reisekosten!P54="Ja",$C$9,0)</f>
        <v>0</v>
      </c>
      <c r="D51" s="17">
        <f t="shared" si="2"/>
        <v>1</v>
      </c>
    </row>
    <row r="52" spans="1:4">
      <c r="A52" s="15">
        <f>IF(Reisekosten!N55="Ja",$A$9,0)</f>
        <v>0</v>
      </c>
      <c r="B52" s="15">
        <f>IF(Reisekosten!O55="Ja",$B$9,0)</f>
        <v>0</v>
      </c>
      <c r="C52" s="15">
        <f>IF(Reisekosten!P55="Ja",$C$9,0)</f>
        <v>0</v>
      </c>
      <c r="D52" s="17">
        <f t="shared" si="2"/>
        <v>1</v>
      </c>
    </row>
    <row r="53" spans="1:4">
      <c r="A53" s="15">
        <f>IF(Reisekosten!N56="Ja",$A$9,0)</f>
        <v>0</v>
      </c>
      <c r="B53" s="15">
        <f>IF(Reisekosten!O56="Ja",$B$9,0)</f>
        <v>0</v>
      </c>
      <c r="C53" s="15">
        <f>IF(Reisekosten!P56="Ja",$C$9,0)</f>
        <v>0</v>
      </c>
      <c r="D53" s="17">
        <f t="shared" si="2"/>
        <v>1</v>
      </c>
    </row>
    <row r="54" spans="1:4">
      <c r="A54" s="15">
        <f>IF(Reisekosten!N57="Ja",$A$9,0)</f>
        <v>0</v>
      </c>
      <c r="B54" s="15">
        <f>IF(Reisekosten!O57="Ja",$B$9,0)</f>
        <v>0</v>
      </c>
      <c r="C54" s="15">
        <f>IF(Reisekosten!P57="Ja",$C$9,0)</f>
        <v>0</v>
      </c>
      <c r="D54" s="17">
        <f t="shared" si="2"/>
        <v>1</v>
      </c>
    </row>
    <row r="55" spans="1:4">
      <c r="A55" s="15">
        <f>IF(Reisekosten!N58="Ja",$A$9,0)</f>
        <v>0</v>
      </c>
      <c r="B55" s="15">
        <f>IF(Reisekosten!O58="Ja",$B$9,0)</f>
        <v>0</v>
      </c>
      <c r="C55" s="15">
        <f>IF(Reisekosten!P58="Ja",$C$9,0)</f>
        <v>0</v>
      </c>
      <c r="D55" s="17">
        <f t="shared" si="2"/>
        <v>1</v>
      </c>
    </row>
    <row r="56" spans="1:4">
      <c r="A56" s="15" t="e">
        <f>IF(Reisekosten!#REF!="Ja",$A$9,0)</f>
        <v>#REF!</v>
      </c>
      <c r="B56" s="15" t="e">
        <f>IF(Reisekosten!#REF!="Ja",$B$9,0)</f>
        <v>#REF!</v>
      </c>
      <c r="C56" s="15" t="e">
        <f>IF(Reisekosten!#REF!="Ja",$C$9,0)</f>
        <v>#REF!</v>
      </c>
      <c r="D56" s="17" t="e">
        <f t="shared" si="2"/>
        <v>#REF!</v>
      </c>
    </row>
    <row r="57" spans="1:4">
      <c r="A57" s="15" t="e">
        <f>IF(Reisekosten!#REF!="Ja",$A$9,0)</f>
        <v>#REF!</v>
      </c>
      <c r="B57" s="15" t="e">
        <f>IF(Reisekosten!#REF!="Ja",$B$9,0)</f>
        <v>#REF!</v>
      </c>
      <c r="C57" s="15" t="e">
        <f>IF(Reisekosten!#REF!="Ja",$C$9,0)</f>
        <v>#REF!</v>
      </c>
      <c r="D57" s="17" t="e">
        <f t="shared" si="2"/>
        <v>#REF!</v>
      </c>
    </row>
    <row r="58" spans="1:4">
      <c r="A58" s="15" t="e">
        <f>IF(Reisekosten!#REF!="Ja",$A$9,0)</f>
        <v>#REF!</v>
      </c>
      <c r="B58" s="15" t="e">
        <f>IF(Reisekosten!#REF!="Ja",$B$9,0)</f>
        <v>#REF!</v>
      </c>
      <c r="C58" s="15" t="e">
        <f>IF(Reisekosten!#REF!="Ja",$C$9,0)</f>
        <v>#REF!</v>
      </c>
      <c r="D58" s="17" t="e">
        <f t="shared" si="2"/>
        <v>#REF!</v>
      </c>
    </row>
    <row r="59" spans="1:4">
      <c r="A59" s="15" t="e">
        <f>IF(Reisekosten!#REF!="Ja",$A$9,0)</f>
        <v>#REF!</v>
      </c>
      <c r="B59" s="15" t="e">
        <f>IF(Reisekosten!#REF!="Ja",$B$9,0)</f>
        <v>#REF!</v>
      </c>
      <c r="C59" s="15" t="e">
        <f>IF(Reisekosten!#REF!="Ja",$C$9,0)</f>
        <v>#REF!</v>
      </c>
      <c r="D59" s="17" t="e">
        <f t="shared" si="2"/>
        <v>#REF!</v>
      </c>
    </row>
    <row r="60" spans="1:4">
      <c r="A60" s="15" t="e">
        <f>IF(Reisekosten!#REF!="Ja",$A$9,0)</f>
        <v>#REF!</v>
      </c>
      <c r="B60" s="15" t="e">
        <f>IF(Reisekosten!#REF!="Ja",$B$9,0)</f>
        <v>#REF!</v>
      </c>
      <c r="C60" s="15" t="e">
        <f>IF(Reisekosten!#REF!="Ja",$C$9,0)</f>
        <v>#REF!</v>
      </c>
      <c r="D60" s="17" t="e">
        <f t="shared" si="2"/>
        <v>#REF!</v>
      </c>
    </row>
    <row r="61" spans="1:4">
      <c r="A61" s="15" t="e">
        <f>IF(Reisekosten!#REF!="Ja",$A$9,0)</f>
        <v>#REF!</v>
      </c>
      <c r="B61" s="15" t="e">
        <f>IF(Reisekosten!#REF!="Ja",$B$9,0)</f>
        <v>#REF!</v>
      </c>
      <c r="C61" s="15" t="e">
        <f>IF(Reisekosten!#REF!="Ja",$C$9,0)</f>
        <v>#REF!</v>
      </c>
      <c r="D61" s="17" t="e">
        <f t="shared" si="2"/>
        <v>#REF!</v>
      </c>
    </row>
    <row r="62" spans="1:4">
      <c r="A62" s="15" t="e">
        <f>IF(Reisekosten!#REF!="Ja",$A$9,0)</f>
        <v>#REF!</v>
      </c>
      <c r="B62" s="15" t="e">
        <f>IF(Reisekosten!#REF!="Ja",$B$9,0)</f>
        <v>#REF!</v>
      </c>
      <c r="C62" s="15" t="e">
        <f>IF(Reisekosten!#REF!="Ja",$C$9,0)</f>
        <v>#REF!</v>
      </c>
      <c r="D62" s="17" t="e">
        <f t="shared" si="2"/>
        <v>#REF!</v>
      </c>
    </row>
    <row r="63" spans="1:4">
      <c r="A63" s="15" t="e">
        <f>IF(Reisekosten!#REF!="Ja",$A$9,0)</f>
        <v>#REF!</v>
      </c>
      <c r="B63" s="15" t="e">
        <f>IF(Reisekosten!#REF!="Ja",$B$9,0)</f>
        <v>#REF!</v>
      </c>
      <c r="C63" s="15" t="e">
        <f>IF(Reisekosten!#REF!="Ja",$C$9,0)</f>
        <v>#REF!</v>
      </c>
      <c r="D63" s="17" t="e">
        <f t="shared" si="2"/>
        <v>#REF!</v>
      </c>
    </row>
    <row r="64" spans="1:4">
      <c r="A64" s="15" t="e">
        <f>IF(Reisekosten!#REF!="Ja",$A$9,0)</f>
        <v>#REF!</v>
      </c>
      <c r="B64" s="15" t="e">
        <f>IF(Reisekosten!#REF!="Ja",$B$9,0)</f>
        <v>#REF!</v>
      </c>
      <c r="C64" s="15" t="e">
        <f>IF(Reisekosten!#REF!="Ja",$C$9,0)</f>
        <v>#REF!</v>
      </c>
      <c r="D64" s="17" t="e">
        <f t="shared" si="2"/>
        <v>#REF!</v>
      </c>
    </row>
    <row r="65" spans="1:4">
      <c r="A65" s="15" t="e">
        <f>IF(Reisekosten!#REF!="Ja",$A$9,0)</f>
        <v>#REF!</v>
      </c>
      <c r="B65" s="15" t="e">
        <f>IF(Reisekosten!#REF!="Ja",$B$9,0)</f>
        <v>#REF!</v>
      </c>
      <c r="C65" s="15" t="e">
        <f>IF(Reisekosten!#REF!="Ja",$C$9,0)</f>
        <v>#REF!</v>
      </c>
      <c r="D65" s="17" t="e">
        <f t="shared" si="2"/>
        <v>#REF!</v>
      </c>
    </row>
    <row r="66" spans="1:4">
      <c r="A66" s="15" t="e">
        <f>IF(Reisekosten!#REF!="Ja",$A$9,0)</f>
        <v>#REF!</v>
      </c>
      <c r="B66" s="15" t="e">
        <f>IF(Reisekosten!#REF!="Ja",$B$9,0)</f>
        <v>#REF!</v>
      </c>
      <c r="C66" s="15" t="e">
        <f>IF(Reisekosten!#REF!="Ja",$C$9,0)</f>
        <v>#REF!</v>
      </c>
      <c r="D66" s="17" t="e">
        <f t="shared" si="2"/>
        <v>#REF!</v>
      </c>
    </row>
    <row r="67" spans="1:4">
      <c r="A67" s="15" t="e">
        <f>IF(Reisekosten!#REF!="Ja",$A$9,0)</f>
        <v>#REF!</v>
      </c>
      <c r="B67" s="15" t="e">
        <f>IF(Reisekosten!#REF!="Ja",$B$9,0)</f>
        <v>#REF!</v>
      </c>
      <c r="C67" s="15" t="e">
        <f>IF(Reisekosten!#REF!="Ja",$C$9,0)</f>
        <v>#REF!</v>
      </c>
      <c r="D67" s="17" t="e">
        <f t="shared" si="2"/>
        <v>#REF!</v>
      </c>
    </row>
    <row r="68" spans="1:4">
      <c r="A68" s="15" t="e">
        <f>IF(Reisekosten!#REF!="Ja",$A$9,0)</f>
        <v>#REF!</v>
      </c>
      <c r="B68" s="15" t="e">
        <f>IF(Reisekosten!#REF!="Ja",$B$9,0)</f>
        <v>#REF!</v>
      </c>
      <c r="C68" s="15" t="e">
        <f>IF(Reisekosten!#REF!="Ja",$C$9,0)</f>
        <v>#REF!</v>
      </c>
      <c r="D68" s="17" t="e">
        <f t="shared" si="2"/>
        <v>#REF!</v>
      </c>
    </row>
    <row r="69" spans="1:4">
      <c r="A69" s="15" t="e">
        <f>IF(Reisekosten!#REF!="Ja",$A$9,0)</f>
        <v>#REF!</v>
      </c>
      <c r="B69" s="15" t="e">
        <f>IF(Reisekosten!#REF!="Ja",$B$9,0)</f>
        <v>#REF!</v>
      </c>
      <c r="C69" s="15" t="e">
        <f>IF(Reisekosten!#REF!="Ja",$C$9,0)</f>
        <v>#REF!</v>
      </c>
      <c r="D69" s="17" t="e">
        <f t="shared" si="2"/>
        <v>#REF!</v>
      </c>
    </row>
    <row r="70" spans="1:4">
      <c r="A70" s="15" t="e">
        <f>IF(Reisekosten!#REF!="Ja",$A$9,0)</f>
        <v>#REF!</v>
      </c>
      <c r="B70" s="15" t="e">
        <f>IF(Reisekosten!#REF!="Ja",$B$9,0)</f>
        <v>#REF!</v>
      </c>
      <c r="C70" s="15" t="e">
        <f>IF(Reisekosten!#REF!="Ja",$C$9,0)</f>
        <v>#REF!</v>
      </c>
      <c r="D70" s="17" t="e">
        <f t="shared" si="2"/>
        <v>#REF!</v>
      </c>
    </row>
    <row r="71" spans="1:4">
      <c r="A71" s="15" t="e">
        <f>IF(Reisekosten!#REF!="Ja",$A$9,0)</f>
        <v>#REF!</v>
      </c>
      <c r="B71" s="15" t="e">
        <f>IF(Reisekosten!#REF!="Ja",$B$9,0)</f>
        <v>#REF!</v>
      </c>
      <c r="C71" s="15" t="e">
        <f>IF(Reisekosten!#REF!="Ja",$C$9,0)</f>
        <v>#REF!</v>
      </c>
      <c r="D71" s="17" t="e">
        <f t="shared" si="2"/>
        <v>#REF!</v>
      </c>
    </row>
    <row r="72" spans="1:4">
      <c r="A72" s="15" t="e">
        <f>IF(Reisekosten!#REF!="Ja",$A$9,0)</f>
        <v>#REF!</v>
      </c>
      <c r="B72" s="15" t="e">
        <f>IF(Reisekosten!#REF!="Ja",$B$9,0)</f>
        <v>#REF!</v>
      </c>
      <c r="C72" s="15" t="e">
        <f>IF(Reisekosten!#REF!="Ja",$C$9,0)</f>
        <v>#REF!</v>
      </c>
      <c r="D72" s="17" t="e">
        <f t="shared" si="2"/>
        <v>#REF!</v>
      </c>
    </row>
    <row r="73" spans="1:4">
      <c r="A73" s="15" t="e">
        <f>IF(Reisekosten!#REF!="Ja",$A$9,0)</f>
        <v>#REF!</v>
      </c>
      <c r="B73" s="15" t="e">
        <f>IF(Reisekosten!#REF!="Ja",$B$9,0)</f>
        <v>#REF!</v>
      </c>
      <c r="C73" s="15" t="e">
        <f>IF(Reisekosten!#REF!="Ja",$C$9,0)</f>
        <v>#REF!</v>
      </c>
      <c r="D73" s="17" t="e">
        <f t="shared" si="2"/>
        <v>#REF!</v>
      </c>
    </row>
    <row r="74" spans="1:4">
      <c r="A74" s="15" t="e">
        <f>IF(Reisekosten!#REF!="Ja",$A$9,0)</f>
        <v>#REF!</v>
      </c>
      <c r="B74" s="15" t="e">
        <f>IF(Reisekosten!#REF!="Ja",$B$9,0)</f>
        <v>#REF!</v>
      </c>
      <c r="C74" s="15" t="e">
        <f>IF(Reisekosten!#REF!="Ja",$C$9,0)</f>
        <v>#REF!</v>
      </c>
      <c r="D74" s="17" t="e">
        <f t="shared" si="2"/>
        <v>#REF!</v>
      </c>
    </row>
    <row r="75" spans="1:4">
      <c r="A75" s="15" t="e">
        <f>IF(Reisekosten!#REF!="Ja",$A$9,0)</f>
        <v>#REF!</v>
      </c>
      <c r="B75" s="15" t="e">
        <f>IF(Reisekosten!#REF!="Ja",$B$9,0)</f>
        <v>#REF!</v>
      </c>
      <c r="C75" s="15" t="e">
        <f>IF(Reisekosten!#REF!="Ja",$C$9,0)</f>
        <v>#REF!</v>
      </c>
      <c r="D75" s="17" t="e">
        <f t="shared" si="2"/>
        <v>#REF!</v>
      </c>
    </row>
    <row r="76" spans="1:4">
      <c r="A76" s="15" t="e">
        <f>IF(Reisekosten!#REF!="Ja",$A$9,0)</f>
        <v>#REF!</v>
      </c>
      <c r="B76" s="15" t="e">
        <f>IF(Reisekosten!#REF!="Ja",$B$9,0)</f>
        <v>#REF!</v>
      </c>
      <c r="C76" s="15" t="e">
        <f>IF(Reisekosten!#REF!="Ja",$C$9,0)</f>
        <v>#REF!</v>
      </c>
      <c r="D76" s="17" t="e">
        <f t="shared" si="2"/>
        <v>#REF!</v>
      </c>
    </row>
    <row r="77" spans="1:4">
      <c r="A77" s="15" t="e">
        <f>IF(Reisekosten!#REF!="Ja",$A$9,0)</f>
        <v>#REF!</v>
      </c>
      <c r="B77" s="15" t="e">
        <f>IF(Reisekosten!#REF!="Ja",$B$9,0)</f>
        <v>#REF!</v>
      </c>
      <c r="C77" s="15" t="e">
        <f>IF(Reisekosten!#REF!="Ja",$C$9,0)</f>
        <v>#REF!</v>
      </c>
      <c r="D77" s="17" t="e">
        <f t="shared" si="2"/>
        <v>#REF!</v>
      </c>
    </row>
    <row r="78" spans="1:4">
      <c r="A78" s="15" t="e">
        <f>IF(Reisekosten!#REF!="Ja",$A$9,0)</f>
        <v>#REF!</v>
      </c>
      <c r="B78" s="15" t="e">
        <f>IF(Reisekosten!#REF!="Ja",$B$9,0)</f>
        <v>#REF!</v>
      </c>
      <c r="C78" s="15" t="e">
        <f>IF(Reisekosten!#REF!="Ja",$C$9,0)</f>
        <v>#REF!</v>
      </c>
      <c r="D78" s="17" t="e">
        <f t="shared" ref="D78:D82" si="3">1-SUM(A78:C78)</f>
        <v>#REF!</v>
      </c>
    </row>
    <row r="79" spans="1:4">
      <c r="A79" s="15" t="e">
        <f>IF(Reisekosten!#REF!="Ja",$A$9,0)</f>
        <v>#REF!</v>
      </c>
      <c r="B79" s="15" t="e">
        <f>IF(Reisekosten!#REF!="Ja",$B$9,0)</f>
        <v>#REF!</v>
      </c>
      <c r="C79" s="15" t="e">
        <f>IF(Reisekosten!#REF!="Ja",$C$9,0)</f>
        <v>#REF!</v>
      </c>
      <c r="D79" s="17" t="e">
        <f t="shared" si="3"/>
        <v>#REF!</v>
      </c>
    </row>
    <row r="80" spans="1:4">
      <c r="A80" s="15" t="e">
        <f>IF(Reisekosten!#REF!="Ja",$A$9,0)</f>
        <v>#REF!</v>
      </c>
      <c r="B80" s="15" t="e">
        <f>IF(Reisekosten!#REF!="Ja",$B$9,0)</f>
        <v>#REF!</v>
      </c>
      <c r="C80" s="15" t="e">
        <f>IF(Reisekosten!#REF!="Ja",$C$9,0)</f>
        <v>#REF!</v>
      </c>
      <c r="D80" s="17" t="e">
        <f t="shared" si="3"/>
        <v>#REF!</v>
      </c>
    </row>
    <row r="81" spans="1:4">
      <c r="A81" s="15" t="e">
        <f>IF(Reisekosten!#REF!="Ja",$A$9,0)</f>
        <v>#REF!</v>
      </c>
      <c r="B81" s="15" t="e">
        <f>IF(Reisekosten!#REF!="Ja",$B$9,0)</f>
        <v>#REF!</v>
      </c>
      <c r="C81" s="15" t="e">
        <f>IF(Reisekosten!#REF!="Ja",$C$9,0)</f>
        <v>#REF!</v>
      </c>
      <c r="D81" s="17" t="e">
        <f t="shared" si="3"/>
        <v>#REF!</v>
      </c>
    </row>
    <row r="82" spans="1:4">
      <c r="A82" s="15" t="e">
        <f>IF(Reisekosten!#REF!="Ja",$A$9,0)</f>
        <v>#REF!</v>
      </c>
      <c r="B82" s="15" t="e">
        <f>IF(Reisekosten!#REF!="Ja",$B$9,0)</f>
        <v>#REF!</v>
      </c>
      <c r="C82" s="15" t="e">
        <f>IF(Reisekosten!#REF!="Ja",$C$9,0)</f>
        <v>#REF!</v>
      </c>
      <c r="D82" s="17" t="e">
        <f t="shared" si="3"/>
        <v>#REF!</v>
      </c>
    </row>
    <row r="83" spans="1:4">
      <c r="A83" s="15" t="e">
        <f>IF(Reisekosten!#REF!="Ja",$A$9,0)</f>
        <v>#REF!</v>
      </c>
      <c r="B83" s="15" t="e">
        <f>IF(Reisekosten!#REF!="Ja",$B$9,0)</f>
        <v>#REF!</v>
      </c>
      <c r="C83" s="15" t="e">
        <f>IF(Reisekosten!#REF!="Ja",$C$9,0)</f>
        <v>#REF!</v>
      </c>
      <c r="D83" s="17" t="e">
        <f t="shared" si="2"/>
        <v>#REF!</v>
      </c>
    </row>
    <row r="84" spans="1:4">
      <c r="A84" s="15" t="e">
        <f>IF(Reisekosten!#REF!="Ja",$A$9,0)</f>
        <v>#REF!</v>
      </c>
      <c r="B84" s="15" t="e">
        <f>IF(Reisekosten!#REF!="Ja",$B$9,0)</f>
        <v>#REF!</v>
      </c>
      <c r="C84" s="15" t="e">
        <f>IF(Reisekosten!#REF!="Ja",$C$9,0)</f>
        <v>#REF!</v>
      </c>
      <c r="D84" s="17" t="e">
        <f t="shared" si="2"/>
        <v>#REF!</v>
      </c>
    </row>
    <row r="85" spans="1:4">
      <c r="A85" s="15" t="e">
        <f>IF(Reisekosten!#REF!="Ja",$A$9,0)</f>
        <v>#REF!</v>
      </c>
      <c r="B85" s="15" t="e">
        <f>IF(Reisekosten!#REF!="Ja",$B$9,0)</f>
        <v>#REF!</v>
      </c>
      <c r="C85" s="15" t="e">
        <f>IF(Reisekosten!#REF!="Ja",$C$9,0)</f>
        <v>#REF!</v>
      </c>
      <c r="D85" s="17" t="e">
        <f t="shared" si="2"/>
        <v>#REF!</v>
      </c>
    </row>
    <row r="86" spans="1:4">
      <c r="A86" s="15" t="e">
        <f>IF(Reisekosten!#REF!="Ja",$A$9,0)</f>
        <v>#REF!</v>
      </c>
      <c r="B86" s="15" t="e">
        <f>IF(Reisekosten!#REF!="Ja",$B$9,0)</f>
        <v>#REF!</v>
      </c>
      <c r="C86" s="15" t="e">
        <f>IF(Reisekosten!#REF!="Ja",$C$9,0)</f>
        <v>#REF!</v>
      </c>
      <c r="D86" s="17" t="e">
        <f t="shared" si="2"/>
        <v>#REF!</v>
      </c>
    </row>
    <row r="87" spans="1:4">
      <c r="A87" s="15" t="e">
        <f>IF(Reisekosten!#REF!="Ja",$A$9,0)</f>
        <v>#REF!</v>
      </c>
      <c r="B87" s="15" t="e">
        <f>IF(Reisekosten!#REF!="Ja",$B$9,0)</f>
        <v>#REF!</v>
      </c>
      <c r="C87" s="15" t="e">
        <f>IF(Reisekosten!#REF!="Ja",$C$9,0)</f>
        <v>#REF!</v>
      </c>
      <c r="D87" s="17" t="e">
        <f t="shared" si="2"/>
        <v>#REF!</v>
      </c>
    </row>
    <row r="88" spans="1:4">
      <c r="A88" s="15" t="e">
        <f>IF(Reisekosten!#REF!="Ja",$A$9,0)</f>
        <v>#REF!</v>
      </c>
      <c r="B88" s="15" t="e">
        <f>IF(Reisekosten!#REF!="Ja",$B$9,0)</f>
        <v>#REF!</v>
      </c>
      <c r="C88" s="15" t="e">
        <f>IF(Reisekosten!#REF!="Ja",$C$9,0)</f>
        <v>#REF!</v>
      </c>
      <c r="D88" s="17" t="e">
        <f t="shared" si="2"/>
        <v>#REF!</v>
      </c>
    </row>
    <row r="89" spans="1:4">
      <c r="A89" s="15" t="e">
        <f>IF(Reisekosten!#REF!="Ja",$A$9,0)</f>
        <v>#REF!</v>
      </c>
      <c r="B89" s="15" t="e">
        <f>IF(Reisekosten!#REF!="Ja",$B$9,0)</f>
        <v>#REF!</v>
      </c>
      <c r="C89" s="15" t="e">
        <f>IF(Reisekosten!#REF!="Ja",$C$9,0)</f>
        <v>#REF!</v>
      </c>
      <c r="D89" s="17" t="e">
        <f t="shared" si="2"/>
        <v>#REF!</v>
      </c>
    </row>
    <row r="90" spans="1:4">
      <c r="A90" s="15" t="e">
        <f>IF(Reisekosten!#REF!="Ja",$A$9,0)</f>
        <v>#REF!</v>
      </c>
      <c r="B90" s="15" t="e">
        <f>IF(Reisekosten!#REF!="Ja",$B$9,0)</f>
        <v>#REF!</v>
      </c>
      <c r="C90" s="15" t="e">
        <f>IF(Reisekosten!#REF!="Ja",$C$9,0)</f>
        <v>#REF!</v>
      </c>
      <c r="D90" s="17" t="e">
        <f t="shared" si="2"/>
        <v>#REF!</v>
      </c>
    </row>
    <row r="91" spans="1:4">
      <c r="A91" s="15" t="e">
        <f>IF(Reisekosten!#REF!="Ja",$A$9,0)</f>
        <v>#REF!</v>
      </c>
      <c r="B91" s="15" t="e">
        <f>IF(Reisekosten!#REF!="Ja",$B$9,0)</f>
        <v>#REF!</v>
      </c>
      <c r="C91" s="15" t="e">
        <f>IF(Reisekosten!#REF!="Ja",$C$9,0)</f>
        <v>#REF!</v>
      </c>
      <c r="D91" s="17" t="e">
        <f t="shared" si="2"/>
        <v>#REF!</v>
      </c>
    </row>
    <row r="92" spans="1:4">
      <c r="A92" s="15" t="e">
        <f>IF(Reisekosten!#REF!="Ja",$A$9,0)</f>
        <v>#REF!</v>
      </c>
      <c r="B92" s="15" t="e">
        <f>IF(Reisekosten!#REF!="Ja",$B$9,0)</f>
        <v>#REF!</v>
      </c>
      <c r="C92" s="15" t="e">
        <f>IF(Reisekosten!#REF!="Ja",$C$9,0)</f>
        <v>#REF!</v>
      </c>
      <c r="D92" s="17" t="e">
        <f t="shared" si="2"/>
        <v>#REF!</v>
      </c>
    </row>
    <row r="93" spans="1:4">
      <c r="A93" s="15" t="e">
        <f>IF(Reisekosten!#REF!="Ja",$A$9,0)</f>
        <v>#REF!</v>
      </c>
      <c r="B93" s="15" t="e">
        <f>IF(Reisekosten!#REF!="Ja",$B$9,0)</f>
        <v>#REF!</v>
      </c>
      <c r="C93" s="15" t="e">
        <f>IF(Reisekosten!#REF!="Ja",$C$9,0)</f>
        <v>#REF!</v>
      </c>
      <c r="D93" s="17" t="e">
        <f t="shared" si="2"/>
        <v>#REF!</v>
      </c>
    </row>
    <row r="94" spans="1:4">
      <c r="A94" s="15" t="e">
        <f>IF(Reisekosten!#REF!="Ja",$A$9,0)</f>
        <v>#REF!</v>
      </c>
      <c r="B94" s="15" t="e">
        <f>IF(Reisekosten!#REF!="Ja",$B$9,0)</f>
        <v>#REF!</v>
      </c>
      <c r="C94" s="15" t="e">
        <f>IF(Reisekosten!#REF!="Ja",$C$9,0)</f>
        <v>#REF!</v>
      </c>
      <c r="D94" s="17" t="e">
        <f t="shared" si="2"/>
        <v>#REF!</v>
      </c>
    </row>
    <row r="95" spans="1:4">
      <c r="A95" s="15" t="e">
        <f>IF(Reisekosten!#REF!="Ja",$A$9,0)</f>
        <v>#REF!</v>
      </c>
      <c r="B95" s="15" t="e">
        <f>IF(Reisekosten!#REF!="Ja",$B$9,0)</f>
        <v>#REF!</v>
      </c>
      <c r="C95" s="15" t="e">
        <f>IF(Reisekosten!#REF!="Ja",$C$9,0)</f>
        <v>#REF!</v>
      </c>
      <c r="D95" s="17" t="e">
        <f t="shared" si="2"/>
        <v>#REF!</v>
      </c>
    </row>
    <row r="96" spans="1:4">
      <c r="A96" s="15" t="e">
        <f>IF(Reisekosten!#REF!="Ja",$A$9,0)</f>
        <v>#REF!</v>
      </c>
      <c r="B96" s="15" t="e">
        <f>IF(Reisekosten!#REF!="Ja",$B$9,0)</f>
        <v>#REF!</v>
      </c>
      <c r="C96" s="15" t="e">
        <f>IF(Reisekosten!#REF!="Ja",$C$9,0)</f>
        <v>#REF!</v>
      </c>
      <c r="D96" s="17" t="e">
        <f t="shared" si="2"/>
        <v>#REF!</v>
      </c>
    </row>
    <row r="97" spans="1:4">
      <c r="A97" s="15">
        <f>IF(Reisekosten!N65="Ja",$A$9,0)</f>
        <v>0</v>
      </c>
      <c r="B97" s="15">
        <f>IF(Reisekosten!O65="Ja",$B$9,0)</f>
        <v>0</v>
      </c>
      <c r="C97" s="15">
        <f>IF(Reisekosten!P65="Ja",$C$9,0)</f>
        <v>0</v>
      </c>
      <c r="D97" s="17">
        <f t="shared" si="2"/>
        <v>1</v>
      </c>
    </row>
    <row r="98" spans="1:4">
      <c r="A98" s="15">
        <f>IF(Reisekosten!N66="Ja",$A$9,0)</f>
        <v>0</v>
      </c>
      <c r="B98" s="15">
        <f>IF(Reisekosten!O66="Ja",$B$9,0)</f>
        <v>0</v>
      </c>
      <c r="C98" s="15">
        <f>IF(Reisekosten!P66="Ja",$C$9,0)</f>
        <v>0</v>
      </c>
      <c r="D98" s="17">
        <f t="shared" si="2"/>
        <v>1</v>
      </c>
    </row>
    <row r="99" spans="1:4">
      <c r="A99" s="15">
        <f>IF(Reisekosten!N67="Ja",$A$9,0)</f>
        <v>0</v>
      </c>
      <c r="B99" s="15">
        <f>IF(Reisekosten!O67="Ja",$B$9,0)</f>
        <v>0</v>
      </c>
      <c r="C99" s="15">
        <f>IF(Reisekosten!P67="Ja",$C$9,0)</f>
        <v>0</v>
      </c>
      <c r="D99" s="17">
        <f t="shared" si="2"/>
        <v>1</v>
      </c>
    </row>
    <row r="100" spans="1:4">
      <c r="A100" s="15">
        <f>IF(Reisekosten!N69="Ja",$A$9,0)</f>
        <v>0</v>
      </c>
      <c r="B100" s="15">
        <f>IF(Reisekosten!O69="Ja",$B$9,0)</f>
        <v>0</v>
      </c>
      <c r="C100" s="15">
        <f>IF(Reisekosten!P69="Ja",$C$9,0)</f>
        <v>0</v>
      </c>
      <c r="D100" s="17">
        <f t="shared" si="2"/>
        <v>1</v>
      </c>
    </row>
    <row r="101" spans="1:4">
      <c r="A101" s="15" t="e">
        <f>IF(Reisekosten!#REF!="Ja",$A$9,0)</f>
        <v>#REF!</v>
      </c>
      <c r="B101" s="15" t="e">
        <f>IF(Reisekosten!#REF!="Ja",$B$9,0)</f>
        <v>#REF!</v>
      </c>
      <c r="C101" s="15" t="e">
        <f>IF(Reisekosten!#REF!="Ja",$C$9,0)</f>
        <v>#REF!</v>
      </c>
      <c r="D101" s="17" t="e">
        <f t="shared" si="2"/>
        <v>#REF!</v>
      </c>
    </row>
    <row r="102" spans="1:4">
      <c r="A102" s="15">
        <f>IF(Reisekosten!N70="Ja",$A$9,0)</f>
        <v>0</v>
      </c>
      <c r="B102" s="15">
        <f>IF(Reisekosten!O70="Ja",$B$9,0)</f>
        <v>0</v>
      </c>
      <c r="C102" s="15">
        <f>IF(Reisekosten!P70="Ja",$C$9,0)</f>
        <v>0</v>
      </c>
      <c r="D102" s="17">
        <f t="shared" si="2"/>
        <v>1</v>
      </c>
    </row>
    <row r="103" spans="1:4">
      <c r="A103" s="15">
        <f>IF(Reisekosten!N71="Ja",$A$9,0)</f>
        <v>0</v>
      </c>
      <c r="B103" s="15">
        <f>IF(Reisekosten!O71="Ja",$B$9,0)</f>
        <v>0</v>
      </c>
      <c r="C103" s="15">
        <f>IF(Reisekosten!P71="Ja",$C$9,0)</f>
        <v>0</v>
      </c>
      <c r="D103" s="17">
        <f t="shared" si="2"/>
        <v>1</v>
      </c>
    </row>
    <row r="104" spans="1:4">
      <c r="A104" s="15">
        <f>IF(Reisekosten!N72="Ja",$A$9,0)</f>
        <v>0</v>
      </c>
      <c r="B104" s="15">
        <f>IF(Reisekosten!O72="Ja",$B$9,0)</f>
        <v>0</v>
      </c>
      <c r="C104" s="15">
        <f>IF(Reisekosten!P72="Ja",$C$9,0)</f>
        <v>0</v>
      </c>
      <c r="D104" s="17">
        <f t="shared" si="2"/>
        <v>1</v>
      </c>
    </row>
    <row r="105" spans="1:4">
      <c r="A105" s="15">
        <f>IF(Reisekosten!N73="Ja",$A$9,0)</f>
        <v>0</v>
      </c>
      <c r="B105" s="15">
        <f>IF(Reisekosten!O73="Ja",$B$9,0)</f>
        <v>0</v>
      </c>
      <c r="C105" s="15">
        <f>IF(Reisekosten!P73="Ja",$C$9,0)</f>
        <v>0</v>
      </c>
      <c r="D105" s="17">
        <f t="shared" si="2"/>
        <v>1</v>
      </c>
    </row>
    <row r="106" spans="1:4">
      <c r="A106" s="15">
        <f>IF(Reisekosten!N74="Ja",$A$9,0)</f>
        <v>0</v>
      </c>
      <c r="B106" s="15">
        <f>IF(Reisekosten!O74="Ja",$B$9,0)</f>
        <v>0</v>
      </c>
      <c r="C106" s="15">
        <f>IF(Reisekosten!P74="Ja",$C$9,0)</f>
        <v>0</v>
      </c>
      <c r="D106" s="17">
        <f t="shared" si="2"/>
        <v>1</v>
      </c>
    </row>
    <row r="107" spans="1:4">
      <c r="A107" s="15">
        <f>IF(Reisekosten!N75="Ja",$A$9,0)</f>
        <v>0</v>
      </c>
      <c r="B107" s="15">
        <f>IF(Reisekosten!O75="Ja",$B$9,0)</f>
        <v>0</v>
      </c>
      <c r="C107" s="15">
        <f>IF(Reisekosten!P75="Ja",$C$9,0)</f>
        <v>0</v>
      </c>
      <c r="D107" s="17">
        <f t="shared" ref="D107:D170" si="4">1-SUM(A107:C107)</f>
        <v>1</v>
      </c>
    </row>
    <row r="108" spans="1:4">
      <c r="A108" s="15">
        <f>IF(Reisekosten!N76="Ja",$A$9,0)</f>
        <v>0</v>
      </c>
      <c r="B108" s="15">
        <f>IF(Reisekosten!O76="Ja",$B$9,0)</f>
        <v>0</v>
      </c>
      <c r="C108" s="15">
        <f>IF(Reisekosten!P76="Ja",$C$9,0)</f>
        <v>0</v>
      </c>
      <c r="D108" s="17">
        <f t="shared" si="4"/>
        <v>1</v>
      </c>
    </row>
    <row r="109" spans="1:4">
      <c r="A109" s="15">
        <f>IF(Reisekosten!N77="Ja",$A$9,0)</f>
        <v>0</v>
      </c>
      <c r="B109" s="15">
        <f>IF(Reisekosten!O77="Ja",$B$9,0)</f>
        <v>0</v>
      </c>
      <c r="C109" s="15">
        <f>IF(Reisekosten!P77="Ja",$C$9,0)</f>
        <v>0</v>
      </c>
      <c r="D109" s="17">
        <f t="shared" si="4"/>
        <v>1</v>
      </c>
    </row>
    <row r="110" spans="1:4">
      <c r="A110" s="15">
        <f>IF(Reisekosten!N78="Ja",$A$9,0)</f>
        <v>0</v>
      </c>
      <c r="B110" s="15">
        <f>IF(Reisekosten!O78="Ja",$B$9,0)</f>
        <v>0</v>
      </c>
      <c r="C110" s="15">
        <f>IF(Reisekosten!P78="Ja",$C$9,0)</f>
        <v>0</v>
      </c>
      <c r="D110" s="17">
        <f t="shared" si="4"/>
        <v>1</v>
      </c>
    </row>
    <row r="111" spans="1:4">
      <c r="A111" s="15">
        <f>IF(Reisekosten!N79="Ja",$A$9,0)</f>
        <v>0</v>
      </c>
      <c r="B111" s="15">
        <f>IF(Reisekosten!O79="Ja",$B$9,0)</f>
        <v>0</v>
      </c>
      <c r="C111" s="15">
        <f>IF(Reisekosten!P79="Ja",$C$9,0)</f>
        <v>0</v>
      </c>
      <c r="D111" s="17">
        <f t="shared" si="4"/>
        <v>1</v>
      </c>
    </row>
    <row r="112" spans="1:4">
      <c r="A112" s="15">
        <f>IF(Reisekosten!N80="Ja",$A$9,0)</f>
        <v>0</v>
      </c>
      <c r="B112" s="15">
        <f>IF(Reisekosten!O80="Ja",$B$9,0)</f>
        <v>0</v>
      </c>
      <c r="C112" s="15">
        <f>IF(Reisekosten!P80="Ja",$C$9,0)</f>
        <v>0</v>
      </c>
      <c r="D112" s="17">
        <f t="shared" si="4"/>
        <v>1</v>
      </c>
    </row>
    <row r="113" spans="1:4">
      <c r="A113" s="15">
        <f>IF(Reisekosten!N81="Ja",$A$9,0)</f>
        <v>0</v>
      </c>
      <c r="B113" s="15">
        <f>IF(Reisekosten!O81="Ja",$B$9,0)</f>
        <v>0</v>
      </c>
      <c r="C113" s="15">
        <f>IF(Reisekosten!P81="Ja",$C$9,0)</f>
        <v>0</v>
      </c>
      <c r="D113" s="17">
        <f t="shared" si="4"/>
        <v>1</v>
      </c>
    </row>
    <row r="114" spans="1:4">
      <c r="A114" s="15">
        <f>IF(Reisekosten!N82="Ja",$A$9,0)</f>
        <v>0</v>
      </c>
      <c r="B114" s="15">
        <f>IF(Reisekosten!O82="Ja",$B$9,0)</f>
        <v>0</v>
      </c>
      <c r="C114" s="15">
        <f>IF(Reisekosten!P82="Ja",$C$9,0)</f>
        <v>0</v>
      </c>
      <c r="D114" s="17">
        <f t="shared" si="4"/>
        <v>1</v>
      </c>
    </row>
    <row r="115" spans="1:4">
      <c r="A115" s="15">
        <f>IF(Reisekosten!N83="Ja",$A$9,0)</f>
        <v>0</v>
      </c>
      <c r="B115" s="15">
        <f>IF(Reisekosten!O83="Ja",$B$9,0)</f>
        <v>0</v>
      </c>
      <c r="C115" s="15">
        <f>IF(Reisekosten!P83="Ja",$C$9,0)</f>
        <v>0</v>
      </c>
      <c r="D115" s="17">
        <f t="shared" si="4"/>
        <v>1</v>
      </c>
    </row>
    <row r="116" spans="1:4">
      <c r="A116" s="15">
        <f>IF(Reisekosten!N84="Ja",$A$9,0)</f>
        <v>0</v>
      </c>
      <c r="B116" s="15">
        <f>IF(Reisekosten!O84="Ja",$B$9,0)</f>
        <v>0</v>
      </c>
      <c r="C116" s="15">
        <f>IF(Reisekosten!P84="Ja",$C$9,0)</f>
        <v>0</v>
      </c>
      <c r="D116" s="17">
        <f t="shared" si="4"/>
        <v>1</v>
      </c>
    </row>
    <row r="117" spans="1:4">
      <c r="A117" s="15">
        <f>IF(Reisekosten!N85="Ja",$A$9,0)</f>
        <v>0</v>
      </c>
      <c r="B117" s="15">
        <f>IF(Reisekosten!O85="Ja",$B$9,0)</f>
        <v>0</v>
      </c>
      <c r="C117" s="15">
        <f>IF(Reisekosten!P85="Ja",$C$9,0)</f>
        <v>0</v>
      </c>
      <c r="D117" s="17">
        <f t="shared" si="4"/>
        <v>1</v>
      </c>
    </row>
    <row r="118" spans="1:4">
      <c r="A118" s="15">
        <f>IF(Reisekosten!N86="Ja",$A$9,0)</f>
        <v>0</v>
      </c>
      <c r="B118" s="15">
        <f>IF(Reisekosten!O86="Ja",$B$9,0)</f>
        <v>0</v>
      </c>
      <c r="C118" s="15">
        <f>IF(Reisekosten!P86="Ja",$C$9,0)</f>
        <v>0</v>
      </c>
      <c r="D118" s="17">
        <f t="shared" si="4"/>
        <v>1</v>
      </c>
    </row>
    <row r="119" spans="1:4">
      <c r="A119" s="15">
        <f>IF(Reisekosten!N87="Ja",$A$9,0)</f>
        <v>0</v>
      </c>
      <c r="B119" s="15">
        <f>IF(Reisekosten!O87="Ja",$B$9,0)</f>
        <v>0</v>
      </c>
      <c r="C119" s="15">
        <f>IF(Reisekosten!P87="Ja",$C$9,0)</f>
        <v>0</v>
      </c>
      <c r="D119" s="17">
        <f t="shared" si="4"/>
        <v>1</v>
      </c>
    </row>
    <row r="120" spans="1:4">
      <c r="A120" s="15">
        <f>IF(Reisekosten!N88="Ja",$A$9,0)</f>
        <v>0</v>
      </c>
      <c r="B120" s="15">
        <f>IF(Reisekosten!O88="Ja",$B$9,0)</f>
        <v>0</v>
      </c>
      <c r="C120" s="15">
        <f>IF(Reisekosten!P88="Ja",$C$9,0)</f>
        <v>0</v>
      </c>
      <c r="D120" s="17">
        <f t="shared" si="4"/>
        <v>1</v>
      </c>
    </row>
    <row r="121" spans="1:4">
      <c r="A121" s="15">
        <f>IF(Reisekosten!N89="Ja",$A$9,0)</f>
        <v>0</v>
      </c>
      <c r="B121" s="15">
        <f>IF(Reisekosten!O89="Ja",$B$9,0)</f>
        <v>0</v>
      </c>
      <c r="C121" s="15">
        <f>IF(Reisekosten!P89="Ja",$C$9,0)</f>
        <v>0</v>
      </c>
      <c r="D121" s="17">
        <f t="shared" si="4"/>
        <v>1</v>
      </c>
    </row>
    <row r="122" spans="1:4">
      <c r="A122" s="15">
        <f>IF(Reisekosten!N90="Ja",$A$9,0)</f>
        <v>0</v>
      </c>
      <c r="B122" s="15">
        <f>IF(Reisekosten!O90="Ja",$B$9,0)</f>
        <v>0</v>
      </c>
      <c r="C122" s="15">
        <f>IF(Reisekosten!P90="Ja",$C$9,0)</f>
        <v>0</v>
      </c>
      <c r="D122" s="17">
        <f t="shared" si="4"/>
        <v>1</v>
      </c>
    </row>
    <row r="123" spans="1:4">
      <c r="A123" s="15">
        <f>IF(Reisekosten!N91="Ja",$A$9,0)</f>
        <v>0</v>
      </c>
      <c r="B123" s="15">
        <f>IF(Reisekosten!O91="Ja",$B$9,0)</f>
        <v>0</v>
      </c>
      <c r="C123" s="15">
        <f>IF(Reisekosten!P91="Ja",$C$9,0)</f>
        <v>0</v>
      </c>
      <c r="D123" s="17">
        <f t="shared" si="4"/>
        <v>1</v>
      </c>
    </row>
    <row r="124" spans="1:4">
      <c r="A124" s="15">
        <f>IF(Reisekosten!N92="Ja",$A$9,0)</f>
        <v>0</v>
      </c>
      <c r="B124" s="15">
        <f>IF(Reisekosten!O92="Ja",$B$9,0)</f>
        <v>0</v>
      </c>
      <c r="C124" s="15">
        <f>IF(Reisekosten!P92="Ja",$C$9,0)</f>
        <v>0</v>
      </c>
      <c r="D124" s="17">
        <f t="shared" si="4"/>
        <v>1</v>
      </c>
    </row>
    <row r="125" spans="1:4">
      <c r="A125" s="15">
        <f>IF(Reisekosten!N93="Ja",$A$9,0)</f>
        <v>0</v>
      </c>
      <c r="B125" s="15">
        <f>IF(Reisekosten!O93="Ja",$B$9,0)</f>
        <v>0</v>
      </c>
      <c r="C125" s="15">
        <f>IF(Reisekosten!P93="Ja",$C$9,0)</f>
        <v>0</v>
      </c>
      <c r="D125" s="17">
        <f t="shared" si="4"/>
        <v>1</v>
      </c>
    </row>
    <row r="126" spans="1:4">
      <c r="A126" s="15">
        <f>IF(Reisekosten!N94="Ja",$A$9,0)</f>
        <v>0</v>
      </c>
      <c r="B126" s="15">
        <f>IF(Reisekosten!O94="Ja",$B$9,0)</f>
        <v>0</v>
      </c>
      <c r="C126" s="15">
        <f>IF(Reisekosten!P94="Ja",$C$9,0)</f>
        <v>0</v>
      </c>
      <c r="D126" s="17">
        <f t="shared" si="4"/>
        <v>1</v>
      </c>
    </row>
    <row r="127" spans="1:4">
      <c r="A127" s="15">
        <f>IF(Reisekosten!N95="Ja",$A$9,0)</f>
        <v>0</v>
      </c>
      <c r="B127" s="15">
        <f>IF(Reisekosten!O95="Ja",$B$9,0)</f>
        <v>0</v>
      </c>
      <c r="C127" s="15">
        <f>IF(Reisekosten!P95="Ja",$C$9,0)</f>
        <v>0</v>
      </c>
      <c r="D127" s="17">
        <f t="shared" si="4"/>
        <v>1</v>
      </c>
    </row>
    <row r="128" spans="1:4">
      <c r="A128" s="15">
        <f>IF(Reisekosten!N96="Ja",$A$9,0)</f>
        <v>0</v>
      </c>
      <c r="B128" s="15">
        <f>IF(Reisekosten!O96="Ja",$B$9,0)</f>
        <v>0</v>
      </c>
      <c r="C128" s="15">
        <f>IF(Reisekosten!P96="Ja",$C$9,0)</f>
        <v>0</v>
      </c>
      <c r="D128" s="17">
        <f t="shared" si="4"/>
        <v>1</v>
      </c>
    </row>
    <row r="129" spans="1:4">
      <c r="A129" s="15">
        <f>IF(Reisekosten!N97="Ja",$A$9,0)</f>
        <v>0</v>
      </c>
      <c r="B129" s="15">
        <f>IF(Reisekosten!O97="Ja",$B$9,0)</f>
        <v>0</v>
      </c>
      <c r="C129" s="15">
        <f>IF(Reisekosten!P97="Ja",$C$9,0)</f>
        <v>0</v>
      </c>
      <c r="D129" s="17">
        <f t="shared" si="4"/>
        <v>1</v>
      </c>
    </row>
    <row r="130" spans="1:4">
      <c r="A130" s="15">
        <f>IF(Reisekosten!N98="Ja",$A$9,0)</f>
        <v>0</v>
      </c>
      <c r="B130" s="15">
        <f>IF(Reisekosten!O98="Ja",$B$9,0)</f>
        <v>0</v>
      </c>
      <c r="C130" s="15">
        <f>IF(Reisekosten!P98="Ja",$C$9,0)</f>
        <v>0</v>
      </c>
      <c r="D130" s="17">
        <f t="shared" si="4"/>
        <v>1</v>
      </c>
    </row>
    <row r="131" spans="1:4">
      <c r="A131" s="15">
        <f>IF(Reisekosten!N99="Ja",$A$9,0)</f>
        <v>0</v>
      </c>
      <c r="B131" s="15">
        <f>IF(Reisekosten!O99="Ja",$B$9,0)</f>
        <v>0</v>
      </c>
      <c r="C131" s="15">
        <f>IF(Reisekosten!P99="Ja",$C$9,0)</f>
        <v>0</v>
      </c>
      <c r="D131" s="17">
        <f t="shared" si="4"/>
        <v>1</v>
      </c>
    </row>
    <row r="132" spans="1:4">
      <c r="A132" s="15">
        <f>IF(Reisekosten!N100="Ja",$A$9,0)</f>
        <v>0</v>
      </c>
      <c r="B132" s="15">
        <f>IF(Reisekosten!O100="Ja",$B$9,0)</f>
        <v>0</v>
      </c>
      <c r="C132" s="15">
        <f>IF(Reisekosten!P100="Ja",$C$9,0)</f>
        <v>0</v>
      </c>
      <c r="D132" s="17">
        <f t="shared" si="4"/>
        <v>1</v>
      </c>
    </row>
    <row r="133" spans="1:4">
      <c r="A133" s="15">
        <f>IF(Reisekosten!N101="Ja",$A$9,0)</f>
        <v>0</v>
      </c>
      <c r="B133" s="15">
        <f>IF(Reisekosten!O101="Ja",$B$9,0)</f>
        <v>0</v>
      </c>
      <c r="C133" s="15">
        <f>IF(Reisekosten!P101="Ja",$C$9,0)</f>
        <v>0</v>
      </c>
      <c r="D133" s="17">
        <f t="shared" si="4"/>
        <v>1</v>
      </c>
    </row>
    <row r="134" spans="1:4">
      <c r="A134" s="15">
        <f>IF(Reisekosten!N102="Ja",$A$9,0)</f>
        <v>0</v>
      </c>
      <c r="B134" s="15">
        <f>IF(Reisekosten!O102="Ja",$B$9,0)</f>
        <v>0</v>
      </c>
      <c r="C134" s="15">
        <f>IF(Reisekosten!P102="Ja",$C$9,0)</f>
        <v>0</v>
      </c>
      <c r="D134" s="17">
        <f t="shared" si="4"/>
        <v>1</v>
      </c>
    </row>
    <row r="135" spans="1:4">
      <c r="A135" s="15">
        <f>IF(Reisekosten!N103="Ja",$A$9,0)</f>
        <v>0</v>
      </c>
      <c r="B135" s="15">
        <f>IF(Reisekosten!O103="Ja",$B$9,0)</f>
        <v>0</v>
      </c>
      <c r="C135" s="15">
        <f>IF(Reisekosten!P103="Ja",$C$9,0)</f>
        <v>0</v>
      </c>
      <c r="D135" s="17">
        <f t="shared" si="4"/>
        <v>1</v>
      </c>
    </row>
    <row r="136" spans="1:4">
      <c r="A136" s="15">
        <f>IF(Reisekosten!N104="Ja",$A$9,0)</f>
        <v>0</v>
      </c>
      <c r="B136" s="15">
        <f>IF(Reisekosten!O104="Ja",$B$9,0)</f>
        <v>0</v>
      </c>
      <c r="C136" s="15">
        <f>IF(Reisekosten!P104="Ja",$C$9,0)</f>
        <v>0</v>
      </c>
      <c r="D136" s="17">
        <f t="shared" si="4"/>
        <v>1</v>
      </c>
    </row>
    <row r="137" spans="1:4">
      <c r="A137" s="15">
        <f>IF(Reisekosten!N105="Ja",$A$9,0)</f>
        <v>0</v>
      </c>
      <c r="B137" s="15">
        <f>IF(Reisekosten!O105="Ja",$B$9,0)</f>
        <v>0</v>
      </c>
      <c r="C137" s="15">
        <f>IF(Reisekosten!P105="Ja",$C$9,0)</f>
        <v>0</v>
      </c>
      <c r="D137" s="17">
        <f t="shared" si="4"/>
        <v>1</v>
      </c>
    </row>
    <row r="138" spans="1:4">
      <c r="A138" s="15">
        <f>IF(Reisekosten!N106="Ja",$A$9,0)</f>
        <v>0</v>
      </c>
      <c r="B138" s="15">
        <f>IF(Reisekosten!O106="Ja",$B$9,0)</f>
        <v>0</v>
      </c>
      <c r="C138" s="15">
        <f>IF(Reisekosten!P106="Ja",$C$9,0)</f>
        <v>0</v>
      </c>
      <c r="D138" s="17">
        <f t="shared" si="4"/>
        <v>1</v>
      </c>
    </row>
    <row r="139" spans="1:4">
      <c r="A139" s="15">
        <f>IF(Reisekosten!N107="Ja",$A$9,0)</f>
        <v>0</v>
      </c>
      <c r="B139" s="15">
        <f>IF(Reisekosten!O107="Ja",$B$9,0)</f>
        <v>0</v>
      </c>
      <c r="C139" s="15">
        <f>IF(Reisekosten!P107="Ja",$C$9,0)</f>
        <v>0</v>
      </c>
      <c r="D139" s="17">
        <f t="shared" si="4"/>
        <v>1</v>
      </c>
    </row>
    <row r="140" spans="1:4">
      <c r="A140" s="15">
        <f>IF(Reisekosten!N108="Ja",$A$9,0)</f>
        <v>0</v>
      </c>
      <c r="B140" s="15">
        <f>IF(Reisekosten!O108="Ja",$B$9,0)</f>
        <v>0</v>
      </c>
      <c r="C140" s="15">
        <f>IF(Reisekosten!P108="Ja",$C$9,0)</f>
        <v>0</v>
      </c>
      <c r="D140" s="17">
        <f t="shared" si="4"/>
        <v>1</v>
      </c>
    </row>
    <row r="141" spans="1:4">
      <c r="A141" s="15">
        <f>IF(Reisekosten!N109="Ja",$A$9,0)</f>
        <v>0</v>
      </c>
      <c r="B141" s="15">
        <f>IF(Reisekosten!O109="Ja",$B$9,0)</f>
        <v>0</v>
      </c>
      <c r="C141" s="15">
        <f>IF(Reisekosten!P109="Ja",$C$9,0)</f>
        <v>0</v>
      </c>
      <c r="D141" s="17">
        <f t="shared" si="4"/>
        <v>1</v>
      </c>
    </row>
    <row r="142" spans="1:4">
      <c r="A142" s="15">
        <f>IF(Reisekosten!N110="Ja",$A$9,0)</f>
        <v>0</v>
      </c>
      <c r="B142" s="15">
        <f>IF(Reisekosten!O110="Ja",$B$9,0)</f>
        <v>0</v>
      </c>
      <c r="C142" s="15">
        <f>IF(Reisekosten!P110="Ja",$C$9,0)</f>
        <v>0</v>
      </c>
      <c r="D142" s="17">
        <f t="shared" si="4"/>
        <v>1</v>
      </c>
    </row>
    <row r="143" spans="1:4">
      <c r="A143" s="15">
        <f>IF(Reisekosten!N111="Ja",$A$9,0)</f>
        <v>0</v>
      </c>
      <c r="B143" s="15">
        <f>IF(Reisekosten!O111="Ja",$B$9,0)</f>
        <v>0</v>
      </c>
      <c r="C143" s="15">
        <f>IF(Reisekosten!P111="Ja",$C$9,0)</f>
        <v>0</v>
      </c>
      <c r="D143" s="17">
        <f t="shared" si="4"/>
        <v>1</v>
      </c>
    </row>
    <row r="144" spans="1:4">
      <c r="A144" s="15">
        <f>IF(Reisekosten!N112="Ja",$A$9,0)</f>
        <v>0</v>
      </c>
      <c r="B144" s="15">
        <f>IF(Reisekosten!O112="Ja",$B$9,0)</f>
        <v>0</v>
      </c>
      <c r="C144" s="15">
        <f>IF(Reisekosten!P112="Ja",$C$9,0)</f>
        <v>0</v>
      </c>
      <c r="D144" s="17">
        <f t="shared" si="4"/>
        <v>1</v>
      </c>
    </row>
    <row r="145" spans="1:4">
      <c r="A145" s="15">
        <f>IF(Reisekosten!N113="Ja",$A$9,0)</f>
        <v>0</v>
      </c>
      <c r="B145" s="15">
        <f>IF(Reisekosten!O113="Ja",$B$9,0)</f>
        <v>0</v>
      </c>
      <c r="C145" s="15">
        <f>IF(Reisekosten!P113="Ja",$C$9,0)</f>
        <v>0</v>
      </c>
      <c r="D145" s="17">
        <f t="shared" si="4"/>
        <v>1</v>
      </c>
    </row>
    <row r="146" spans="1:4">
      <c r="A146" s="15">
        <f>IF(Reisekosten!N114="Ja",$A$9,0)</f>
        <v>0</v>
      </c>
      <c r="B146" s="15">
        <f>IF(Reisekosten!O114="Ja",$B$9,0)</f>
        <v>0</v>
      </c>
      <c r="C146" s="15">
        <f>IF(Reisekosten!P114="Ja",$C$9,0)</f>
        <v>0</v>
      </c>
      <c r="D146" s="17">
        <f t="shared" si="4"/>
        <v>1</v>
      </c>
    </row>
    <row r="147" spans="1:4">
      <c r="A147" s="15">
        <f>IF(Reisekosten!N115="Ja",$A$9,0)</f>
        <v>0</v>
      </c>
      <c r="B147" s="15">
        <f>IF(Reisekosten!O115="Ja",$B$9,0)</f>
        <v>0</v>
      </c>
      <c r="C147" s="15">
        <f>IF(Reisekosten!P115="Ja",$C$9,0)</f>
        <v>0</v>
      </c>
      <c r="D147" s="17">
        <f t="shared" si="4"/>
        <v>1</v>
      </c>
    </row>
    <row r="148" spans="1:4">
      <c r="A148" s="15">
        <f>IF(Reisekosten!N116="Ja",$A$9,0)</f>
        <v>0</v>
      </c>
      <c r="B148" s="15">
        <f>IF(Reisekosten!O116="Ja",$B$9,0)</f>
        <v>0</v>
      </c>
      <c r="C148" s="15">
        <f>IF(Reisekosten!P116="Ja",$C$9,0)</f>
        <v>0</v>
      </c>
      <c r="D148" s="17">
        <f t="shared" si="4"/>
        <v>1</v>
      </c>
    </row>
    <row r="149" spans="1:4">
      <c r="A149" s="15">
        <f>IF(Reisekosten!N117="Ja",$A$9,0)</f>
        <v>0</v>
      </c>
      <c r="B149" s="15">
        <f>IF(Reisekosten!O117="Ja",$B$9,0)</f>
        <v>0</v>
      </c>
      <c r="C149" s="15">
        <f>IF(Reisekosten!P117="Ja",$C$9,0)</f>
        <v>0</v>
      </c>
      <c r="D149" s="17">
        <f t="shared" si="4"/>
        <v>1</v>
      </c>
    </row>
    <row r="150" spans="1:4">
      <c r="A150" s="15">
        <f>IF(Reisekosten!N118="Ja",$A$9,0)</f>
        <v>0</v>
      </c>
      <c r="B150" s="15">
        <f>IF(Reisekosten!O118="Ja",$B$9,0)</f>
        <v>0</v>
      </c>
      <c r="C150" s="15">
        <f>IF(Reisekosten!P118="Ja",$C$9,0)</f>
        <v>0</v>
      </c>
      <c r="D150" s="17">
        <f t="shared" si="4"/>
        <v>1</v>
      </c>
    </row>
    <row r="151" spans="1:4">
      <c r="A151" s="15">
        <f>IF(Reisekosten!N119="Ja",$A$9,0)</f>
        <v>0</v>
      </c>
      <c r="B151" s="15">
        <f>IF(Reisekosten!O119="Ja",$B$9,0)</f>
        <v>0</v>
      </c>
      <c r="C151" s="15">
        <f>IF(Reisekosten!P119="Ja",$C$9,0)</f>
        <v>0</v>
      </c>
      <c r="D151" s="17">
        <f t="shared" si="4"/>
        <v>1</v>
      </c>
    </row>
    <row r="152" spans="1:4">
      <c r="A152" s="15">
        <f>IF(Reisekosten!N120="Ja",$A$9,0)</f>
        <v>0</v>
      </c>
      <c r="B152" s="15">
        <f>IF(Reisekosten!O120="Ja",$B$9,0)</f>
        <v>0</v>
      </c>
      <c r="C152" s="15">
        <f>IF(Reisekosten!P120="Ja",$C$9,0)</f>
        <v>0</v>
      </c>
      <c r="D152" s="17">
        <f t="shared" si="4"/>
        <v>1</v>
      </c>
    </row>
    <row r="153" spans="1:4">
      <c r="A153" s="15">
        <f>IF(Reisekosten!N121="Ja",$A$9,0)</f>
        <v>0</v>
      </c>
      <c r="B153" s="15">
        <f>IF(Reisekosten!O121="Ja",$B$9,0)</f>
        <v>0</v>
      </c>
      <c r="C153" s="15">
        <f>IF(Reisekosten!P121="Ja",$C$9,0)</f>
        <v>0</v>
      </c>
      <c r="D153" s="17">
        <f t="shared" si="4"/>
        <v>1</v>
      </c>
    </row>
    <row r="154" spans="1:4">
      <c r="A154" s="15">
        <f>IF(Reisekosten!N122="Ja",$A$9,0)</f>
        <v>0</v>
      </c>
      <c r="B154" s="15">
        <f>IF(Reisekosten!O122="Ja",$B$9,0)</f>
        <v>0</v>
      </c>
      <c r="C154" s="15">
        <f>IF(Reisekosten!P122="Ja",$C$9,0)</f>
        <v>0</v>
      </c>
      <c r="D154" s="17">
        <f t="shared" si="4"/>
        <v>1</v>
      </c>
    </row>
    <row r="155" spans="1:4">
      <c r="A155" s="15">
        <f>IF(Reisekosten!N123="Ja",$A$9,0)</f>
        <v>0</v>
      </c>
      <c r="B155" s="15">
        <f>IF(Reisekosten!O123="Ja",$B$9,0)</f>
        <v>0</v>
      </c>
      <c r="C155" s="15">
        <f>IF(Reisekosten!P123="Ja",$C$9,0)</f>
        <v>0</v>
      </c>
      <c r="D155" s="17">
        <f t="shared" si="4"/>
        <v>1</v>
      </c>
    </row>
    <row r="156" spans="1:4">
      <c r="A156" s="15">
        <f>IF(Reisekosten!N124="Ja",$A$9,0)</f>
        <v>0</v>
      </c>
      <c r="B156" s="15">
        <f>IF(Reisekosten!O124="Ja",$B$9,0)</f>
        <v>0</v>
      </c>
      <c r="C156" s="15">
        <f>IF(Reisekosten!P124="Ja",$C$9,0)</f>
        <v>0</v>
      </c>
      <c r="D156" s="17">
        <f t="shared" si="4"/>
        <v>1</v>
      </c>
    </row>
    <row r="157" spans="1:4">
      <c r="A157" s="15">
        <f>IF(Reisekosten!N125="Ja",$A$9,0)</f>
        <v>0</v>
      </c>
      <c r="B157" s="15">
        <f>IF(Reisekosten!O125="Ja",$B$9,0)</f>
        <v>0</v>
      </c>
      <c r="C157" s="15">
        <f>IF(Reisekosten!P125="Ja",$C$9,0)</f>
        <v>0</v>
      </c>
      <c r="D157" s="17">
        <f t="shared" si="4"/>
        <v>1</v>
      </c>
    </row>
    <row r="158" spans="1:4">
      <c r="A158" s="15">
        <f>IF(Reisekosten!N126="Ja",$A$9,0)</f>
        <v>0</v>
      </c>
      <c r="B158" s="15">
        <f>IF(Reisekosten!O126="Ja",$B$9,0)</f>
        <v>0</v>
      </c>
      <c r="C158" s="15">
        <f>IF(Reisekosten!P126="Ja",$C$9,0)</f>
        <v>0</v>
      </c>
      <c r="D158" s="17">
        <f t="shared" si="4"/>
        <v>1</v>
      </c>
    </row>
    <row r="159" spans="1:4">
      <c r="A159" s="15">
        <f>IF(Reisekosten!N127="Ja",$A$9,0)</f>
        <v>0</v>
      </c>
      <c r="B159" s="15">
        <f>IF(Reisekosten!O127="Ja",$B$9,0)</f>
        <v>0</v>
      </c>
      <c r="C159" s="15">
        <f>IF(Reisekosten!P127="Ja",$C$9,0)</f>
        <v>0</v>
      </c>
      <c r="D159" s="17">
        <f t="shared" si="4"/>
        <v>1</v>
      </c>
    </row>
    <row r="160" spans="1:4">
      <c r="A160" s="15">
        <f>IF(Reisekosten!N128="Ja",$A$9,0)</f>
        <v>0</v>
      </c>
      <c r="B160" s="15">
        <f>IF(Reisekosten!O128="Ja",$B$9,0)</f>
        <v>0</v>
      </c>
      <c r="C160" s="15">
        <f>IF(Reisekosten!P128="Ja",$C$9,0)</f>
        <v>0</v>
      </c>
      <c r="D160" s="17">
        <f t="shared" si="4"/>
        <v>1</v>
      </c>
    </row>
    <row r="161" spans="1:4">
      <c r="A161" s="15">
        <f>IF(Reisekosten!N129="Ja",$A$9,0)</f>
        <v>0</v>
      </c>
      <c r="B161" s="15">
        <f>IF(Reisekosten!O129="Ja",$B$9,0)</f>
        <v>0</v>
      </c>
      <c r="C161" s="15">
        <f>IF(Reisekosten!P129="Ja",$C$9,0)</f>
        <v>0</v>
      </c>
      <c r="D161" s="17">
        <f t="shared" si="4"/>
        <v>1</v>
      </c>
    </row>
    <row r="162" spans="1:4">
      <c r="A162" s="15">
        <f>IF(Reisekosten!N130="Ja",$A$9,0)</f>
        <v>0</v>
      </c>
      <c r="B162" s="15">
        <f>IF(Reisekosten!O130="Ja",$B$9,0)</f>
        <v>0</v>
      </c>
      <c r="C162" s="15">
        <f>IF(Reisekosten!P130="Ja",$C$9,0)</f>
        <v>0</v>
      </c>
      <c r="D162" s="17">
        <f t="shared" si="4"/>
        <v>1</v>
      </c>
    </row>
    <row r="163" spans="1:4">
      <c r="A163" s="15">
        <f>IF(Reisekosten!N131="Ja",$A$9,0)</f>
        <v>0</v>
      </c>
      <c r="B163" s="15">
        <f>IF(Reisekosten!O131="Ja",$B$9,0)</f>
        <v>0</v>
      </c>
      <c r="C163" s="15">
        <f>IF(Reisekosten!P131="Ja",$C$9,0)</f>
        <v>0</v>
      </c>
      <c r="D163" s="17">
        <f t="shared" si="4"/>
        <v>1</v>
      </c>
    </row>
    <row r="164" spans="1:4">
      <c r="A164" s="15">
        <f>IF(Reisekosten!N132="Ja",$A$9,0)</f>
        <v>0</v>
      </c>
      <c r="B164" s="15">
        <f>IF(Reisekosten!O132="Ja",$B$9,0)</f>
        <v>0</v>
      </c>
      <c r="C164" s="15">
        <f>IF(Reisekosten!P132="Ja",$C$9,0)</f>
        <v>0</v>
      </c>
      <c r="D164" s="17">
        <f t="shared" si="4"/>
        <v>1</v>
      </c>
    </row>
    <row r="165" spans="1:4">
      <c r="A165" s="15">
        <f>IF(Reisekosten!N133="Ja",$A$9,0)</f>
        <v>0</v>
      </c>
      <c r="B165" s="15">
        <f>IF(Reisekosten!O133="Ja",$B$9,0)</f>
        <v>0</v>
      </c>
      <c r="C165" s="15">
        <f>IF(Reisekosten!P133="Ja",$C$9,0)</f>
        <v>0</v>
      </c>
      <c r="D165" s="17">
        <f t="shared" si="4"/>
        <v>1</v>
      </c>
    </row>
    <row r="166" spans="1:4">
      <c r="A166" s="15">
        <f>IF(Reisekosten!N134="Ja",$A$9,0)</f>
        <v>0</v>
      </c>
      <c r="B166" s="15">
        <f>IF(Reisekosten!O134="Ja",$B$9,0)</f>
        <v>0</v>
      </c>
      <c r="C166" s="15">
        <f>IF(Reisekosten!P134="Ja",$C$9,0)</f>
        <v>0</v>
      </c>
      <c r="D166" s="17">
        <f t="shared" si="4"/>
        <v>1</v>
      </c>
    </row>
    <row r="167" spans="1:4">
      <c r="A167" s="15">
        <f>IF(Reisekosten!N135="Ja",$A$9,0)</f>
        <v>0</v>
      </c>
      <c r="B167" s="15">
        <f>IF(Reisekosten!O135="Ja",$B$9,0)</f>
        <v>0</v>
      </c>
      <c r="C167" s="15">
        <f>IF(Reisekosten!P135="Ja",$C$9,0)</f>
        <v>0</v>
      </c>
      <c r="D167" s="17">
        <f t="shared" si="4"/>
        <v>1</v>
      </c>
    </row>
    <row r="168" spans="1:4">
      <c r="A168" s="15">
        <f>IF(Reisekosten!N136="Ja",$A$9,0)</f>
        <v>0</v>
      </c>
      <c r="B168" s="15">
        <f>IF(Reisekosten!O136="Ja",$B$9,0)</f>
        <v>0</v>
      </c>
      <c r="C168" s="15">
        <f>IF(Reisekosten!P136="Ja",$C$9,0)</f>
        <v>0</v>
      </c>
      <c r="D168" s="17">
        <f t="shared" si="4"/>
        <v>1</v>
      </c>
    </row>
    <row r="169" spans="1:4">
      <c r="A169" s="15">
        <f>IF(Reisekosten!N137="Ja",$A$9,0)</f>
        <v>0</v>
      </c>
      <c r="B169" s="15">
        <f>IF(Reisekosten!O137="Ja",$B$9,0)</f>
        <v>0</v>
      </c>
      <c r="C169" s="15">
        <f>IF(Reisekosten!P137="Ja",$C$9,0)</f>
        <v>0</v>
      </c>
      <c r="D169" s="17">
        <f t="shared" si="4"/>
        <v>1</v>
      </c>
    </row>
    <row r="170" spans="1:4">
      <c r="A170" s="15">
        <f>IF(Reisekosten!N138="Ja",$A$9,0)</f>
        <v>0</v>
      </c>
      <c r="B170" s="15">
        <f>IF(Reisekosten!O138="Ja",$B$9,0)</f>
        <v>0</v>
      </c>
      <c r="C170" s="15">
        <f>IF(Reisekosten!P138="Ja",$C$9,0)</f>
        <v>0</v>
      </c>
      <c r="D170" s="17">
        <f t="shared" si="4"/>
        <v>1</v>
      </c>
    </row>
    <row r="171" spans="1:4">
      <c r="A171" s="15">
        <f>IF(Reisekosten!N139="Ja",$A$9,0)</f>
        <v>0</v>
      </c>
      <c r="B171" s="15">
        <f>IF(Reisekosten!O139="Ja",$B$9,0)</f>
        <v>0</v>
      </c>
      <c r="C171" s="15">
        <f>IF(Reisekosten!P139="Ja",$C$9,0)</f>
        <v>0</v>
      </c>
      <c r="D171" s="17">
        <f t="shared" ref="D171:D234" si="5">1-SUM(A171:C171)</f>
        <v>1</v>
      </c>
    </row>
    <row r="172" spans="1:4">
      <c r="A172" s="15">
        <f>IF(Reisekosten!N140="Ja",$A$9,0)</f>
        <v>0</v>
      </c>
      <c r="B172" s="15">
        <f>IF(Reisekosten!O140="Ja",$B$9,0)</f>
        <v>0</v>
      </c>
      <c r="C172" s="15">
        <f>IF(Reisekosten!P140="Ja",$C$9,0)</f>
        <v>0</v>
      </c>
      <c r="D172" s="17">
        <f t="shared" si="5"/>
        <v>1</v>
      </c>
    </row>
    <row r="173" spans="1:4">
      <c r="A173" s="15">
        <f>IF(Reisekosten!N141="Ja",$A$9,0)</f>
        <v>0</v>
      </c>
      <c r="B173" s="15">
        <f>IF(Reisekosten!O141="Ja",$B$9,0)</f>
        <v>0</v>
      </c>
      <c r="C173" s="15">
        <f>IF(Reisekosten!P141="Ja",$C$9,0)</f>
        <v>0</v>
      </c>
      <c r="D173" s="17">
        <f t="shared" si="5"/>
        <v>1</v>
      </c>
    </row>
    <row r="174" spans="1:4">
      <c r="A174" s="15">
        <f>IF(Reisekosten!N142="Ja",$A$9,0)</f>
        <v>0</v>
      </c>
      <c r="B174" s="15">
        <f>IF(Reisekosten!O142="Ja",$B$9,0)</f>
        <v>0</v>
      </c>
      <c r="C174" s="15">
        <f>IF(Reisekosten!P142="Ja",$C$9,0)</f>
        <v>0</v>
      </c>
      <c r="D174" s="17">
        <f t="shared" si="5"/>
        <v>1</v>
      </c>
    </row>
    <row r="175" spans="1:4">
      <c r="A175" s="15">
        <f>IF(Reisekosten!N143="Ja",$A$9,0)</f>
        <v>0</v>
      </c>
      <c r="B175" s="15">
        <f>IF(Reisekosten!O143="Ja",$B$9,0)</f>
        <v>0</v>
      </c>
      <c r="C175" s="15">
        <f>IF(Reisekosten!P143="Ja",$C$9,0)</f>
        <v>0</v>
      </c>
      <c r="D175" s="17">
        <f t="shared" si="5"/>
        <v>1</v>
      </c>
    </row>
    <row r="176" spans="1:4">
      <c r="A176" s="15">
        <f>IF(Reisekosten!N144="Ja",$A$9,0)</f>
        <v>0</v>
      </c>
      <c r="B176" s="15">
        <f>IF(Reisekosten!O144="Ja",$B$9,0)</f>
        <v>0</v>
      </c>
      <c r="C176" s="15">
        <f>IF(Reisekosten!P144="Ja",$C$9,0)</f>
        <v>0</v>
      </c>
      <c r="D176" s="17">
        <f t="shared" si="5"/>
        <v>1</v>
      </c>
    </row>
    <row r="177" spans="1:4">
      <c r="A177" s="15">
        <f>IF(Reisekosten!N145="Ja",$A$9,0)</f>
        <v>0</v>
      </c>
      <c r="B177" s="15">
        <f>IF(Reisekosten!O145="Ja",$B$9,0)</f>
        <v>0</v>
      </c>
      <c r="C177" s="15">
        <f>IF(Reisekosten!P145="Ja",$C$9,0)</f>
        <v>0</v>
      </c>
      <c r="D177" s="17">
        <f t="shared" si="5"/>
        <v>1</v>
      </c>
    </row>
    <row r="178" spans="1:4">
      <c r="A178" s="15">
        <f>IF(Reisekosten!N146="Ja",$A$9,0)</f>
        <v>0</v>
      </c>
      <c r="B178" s="15">
        <f>IF(Reisekosten!O146="Ja",$B$9,0)</f>
        <v>0</v>
      </c>
      <c r="C178" s="15">
        <f>IF(Reisekosten!P146="Ja",$C$9,0)</f>
        <v>0</v>
      </c>
      <c r="D178" s="17">
        <f t="shared" si="5"/>
        <v>1</v>
      </c>
    </row>
    <row r="179" spans="1:4">
      <c r="A179" s="15">
        <f>IF(Reisekosten!N147="Ja",$A$9,0)</f>
        <v>0</v>
      </c>
      <c r="B179" s="15">
        <f>IF(Reisekosten!O147="Ja",$B$9,0)</f>
        <v>0</v>
      </c>
      <c r="C179" s="15">
        <f>IF(Reisekosten!P147="Ja",$C$9,0)</f>
        <v>0</v>
      </c>
      <c r="D179" s="17">
        <f t="shared" si="5"/>
        <v>1</v>
      </c>
    </row>
    <row r="180" spans="1:4">
      <c r="A180" s="15">
        <f>IF(Reisekosten!N148="Ja",$A$9,0)</f>
        <v>0</v>
      </c>
      <c r="B180" s="15">
        <f>IF(Reisekosten!O148="Ja",$B$9,0)</f>
        <v>0</v>
      </c>
      <c r="C180" s="15">
        <f>IF(Reisekosten!P148="Ja",$C$9,0)</f>
        <v>0</v>
      </c>
      <c r="D180" s="17">
        <f t="shared" si="5"/>
        <v>1</v>
      </c>
    </row>
    <row r="181" spans="1:4">
      <c r="A181" s="15">
        <f>IF(Reisekosten!N149="Ja",$A$9,0)</f>
        <v>0</v>
      </c>
      <c r="B181" s="15">
        <f>IF(Reisekosten!O149="Ja",$B$9,0)</f>
        <v>0</v>
      </c>
      <c r="C181" s="15">
        <f>IF(Reisekosten!P149="Ja",$C$9,0)</f>
        <v>0</v>
      </c>
      <c r="D181" s="17">
        <f t="shared" si="5"/>
        <v>1</v>
      </c>
    </row>
    <row r="182" spans="1:4">
      <c r="A182" s="15">
        <f>IF(Reisekosten!N150="Ja",$A$9,0)</f>
        <v>0</v>
      </c>
      <c r="B182" s="15">
        <f>IF(Reisekosten!O150="Ja",$B$9,0)</f>
        <v>0</v>
      </c>
      <c r="C182" s="15">
        <f>IF(Reisekosten!P150="Ja",$C$9,0)</f>
        <v>0</v>
      </c>
      <c r="D182" s="17">
        <f t="shared" si="5"/>
        <v>1</v>
      </c>
    </row>
    <row r="183" spans="1:4">
      <c r="A183" s="15">
        <f>IF(Reisekosten!N151="Ja",$A$9,0)</f>
        <v>0</v>
      </c>
      <c r="B183" s="15">
        <f>IF(Reisekosten!O151="Ja",$B$9,0)</f>
        <v>0</v>
      </c>
      <c r="C183" s="15">
        <f>IF(Reisekosten!P151="Ja",$C$9,0)</f>
        <v>0</v>
      </c>
      <c r="D183" s="17">
        <f t="shared" si="5"/>
        <v>1</v>
      </c>
    </row>
    <row r="184" spans="1:4">
      <c r="A184" s="15">
        <f>IF(Reisekosten!N152="Ja",$A$9,0)</f>
        <v>0</v>
      </c>
      <c r="B184" s="15">
        <f>IF(Reisekosten!O152="Ja",$B$9,0)</f>
        <v>0</v>
      </c>
      <c r="C184" s="15">
        <f>IF(Reisekosten!P152="Ja",$C$9,0)</f>
        <v>0</v>
      </c>
      <c r="D184" s="17">
        <f t="shared" si="5"/>
        <v>1</v>
      </c>
    </row>
    <row r="185" spans="1:4">
      <c r="A185" s="15">
        <f>IF(Reisekosten!N153="Ja",$A$9,0)</f>
        <v>0</v>
      </c>
      <c r="B185" s="15">
        <f>IF(Reisekosten!O153="Ja",$B$9,0)</f>
        <v>0</v>
      </c>
      <c r="C185" s="15">
        <f>IF(Reisekosten!P153="Ja",$C$9,0)</f>
        <v>0</v>
      </c>
      <c r="D185" s="17">
        <f t="shared" si="5"/>
        <v>1</v>
      </c>
    </row>
    <row r="186" spans="1:4">
      <c r="A186" s="15">
        <f>IF(Reisekosten!N154="Ja",$A$9,0)</f>
        <v>0</v>
      </c>
      <c r="B186" s="15">
        <f>IF(Reisekosten!O154="Ja",$B$9,0)</f>
        <v>0</v>
      </c>
      <c r="C186" s="15">
        <f>IF(Reisekosten!P154="Ja",$C$9,0)</f>
        <v>0</v>
      </c>
      <c r="D186" s="17">
        <f t="shared" si="5"/>
        <v>1</v>
      </c>
    </row>
    <row r="187" spans="1:4">
      <c r="A187" s="15">
        <f>IF(Reisekosten!N155="Ja",$A$9,0)</f>
        <v>0</v>
      </c>
      <c r="B187" s="15">
        <f>IF(Reisekosten!O155="Ja",$B$9,0)</f>
        <v>0</v>
      </c>
      <c r="C187" s="15">
        <f>IF(Reisekosten!P155="Ja",$C$9,0)</f>
        <v>0</v>
      </c>
      <c r="D187" s="17">
        <f t="shared" si="5"/>
        <v>1</v>
      </c>
    </row>
    <row r="188" spans="1:4">
      <c r="A188" s="15">
        <f>IF(Reisekosten!N156="Ja",$A$9,0)</f>
        <v>0</v>
      </c>
      <c r="B188" s="15">
        <f>IF(Reisekosten!O156="Ja",$B$9,0)</f>
        <v>0</v>
      </c>
      <c r="C188" s="15">
        <f>IF(Reisekosten!P156="Ja",$C$9,0)</f>
        <v>0</v>
      </c>
      <c r="D188" s="17">
        <f t="shared" si="5"/>
        <v>1</v>
      </c>
    </row>
    <row r="189" spans="1:4">
      <c r="A189" s="15">
        <f>IF(Reisekosten!N157="Ja",$A$9,0)</f>
        <v>0</v>
      </c>
      <c r="B189" s="15">
        <f>IF(Reisekosten!O157="Ja",$B$9,0)</f>
        <v>0</v>
      </c>
      <c r="C189" s="15">
        <f>IF(Reisekosten!P157="Ja",$C$9,0)</f>
        <v>0</v>
      </c>
      <c r="D189" s="17">
        <f t="shared" si="5"/>
        <v>1</v>
      </c>
    </row>
    <row r="190" spans="1:4">
      <c r="A190" s="15">
        <f>IF(Reisekosten!N158="Ja",$A$9,0)</f>
        <v>0</v>
      </c>
      <c r="B190" s="15">
        <f>IF(Reisekosten!O158="Ja",$B$9,0)</f>
        <v>0</v>
      </c>
      <c r="C190" s="15">
        <f>IF(Reisekosten!P158="Ja",$C$9,0)</f>
        <v>0</v>
      </c>
      <c r="D190" s="17">
        <f t="shared" si="5"/>
        <v>1</v>
      </c>
    </row>
    <row r="191" spans="1:4">
      <c r="A191" s="15">
        <f>IF(Reisekosten!N159="Ja",$A$9,0)</f>
        <v>0</v>
      </c>
      <c r="B191" s="15">
        <f>IF(Reisekosten!O159="Ja",$B$9,0)</f>
        <v>0</v>
      </c>
      <c r="C191" s="15">
        <f>IF(Reisekosten!P159="Ja",$C$9,0)</f>
        <v>0</v>
      </c>
      <c r="D191" s="17">
        <f t="shared" si="5"/>
        <v>1</v>
      </c>
    </row>
    <row r="192" spans="1:4">
      <c r="A192" s="15">
        <f>IF(Reisekosten!N160="Ja",$A$9,0)</f>
        <v>0</v>
      </c>
      <c r="B192" s="15">
        <f>IF(Reisekosten!O160="Ja",$B$9,0)</f>
        <v>0</v>
      </c>
      <c r="C192" s="15">
        <f>IF(Reisekosten!P160="Ja",$C$9,0)</f>
        <v>0</v>
      </c>
      <c r="D192" s="17">
        <f t="shared" si="5"/>
        <v>1</v>
      </c>
    </row>
    <row r="193" spans="1:4">
      <c r="A193" s="15">
        <f>IF(Reisekosten!N161="Ja",$A$9,0)</f>
        <v>0</v>
      </c>
      <c r="B193" s="15">
        <f>IF(Reisekosten!O161="Ja",$B$9,0)</f>
        <v>0</v>
      </c>
      <c r="C193" s="15">
        <f>IF(Reisekosten!P161="Ja",$C$9,0)</f>
        <v>0</v>
      </c>
      <c r="D193" s="17">
        <f t="shared" si="5"/>
        <v>1</v>
      </c>
    </row>
    <row r="194" spans="1:4">
      <c r="A194" s="15">
        <f>IF(Reisekosten!N162="Ja",$A$9,0)</f>
        <v>0</v>
      </c>
      <c r="B194" s="15">
        <f>IF(Reisekosten!O162="Ja",$B$9,0)</f>
        <v>0</v>
      </c>
      <c r="C194" s="15">
        <f>IF(Reisekosten!P162="Ja",$C$9,0)</f>
        <v>0</v>
      </c>
      <c r="D194" s="17">
        <f t="shared" si="5"/>
        <v>1</v>
      </c>
    </row>
    <row r="195" spans="1:4">
      <c r="A195" s="15">
        <f>IF(Reisekosten!N163="Ja",$A$9,0)</f>
        <v>0</v>
      </c>
      <c r="B195" s="15">
        <f>IF(Reisekosten!O163="Ja",$B$9,0)</f>
        <v>0</v>
      </c>
      <c r="C195" s="15">
        <f>IF(Reisekosten!P163="Ja",$C$9,0)</f>
        <v>0</v>
      </c>
      <c r="D195" s="17">
        <f t="shared" si="5"/>
        <v>1</v>
      </c>
    </row>
    <row r="196" spans="1:4">
      <c r="A196" s="15">
        <f>IF(Reisekosten!N164="Ja",$A$9,0)</f>
        <v>0</v>
      </c>
      <c r="B196" s="15">
        <f>IF(Reisekosten!O164="Ja",$B$9,0)</f>
        <v>0</v>
      </c>
      <c r="C196" s="15">
        <f>IF(Reisekosten!P164="Ja",$C$9,0)</f>
        <v>0</v>
      </c>
      <c r="D196" s="17">
        <f t="shared" si="5"/>
        <v>1</v>
      </c>
    </row>
    <row r="197" spans="1:4">
      <c r="A197" s="15">
        <f>IF(Reisekosten!N165="Ja",$A$9,0)</f>
        <v>0</v>
      </c>
      <c r="B197" s="15">
        <f>IF(Reisekosten!O165="Ja",$B$9,0)</f>
        <v>0</v>
      </c>
      <c r="C197" s="15">
        <f>IF(Reisekosten!P165="Ja",$C$9,0)</f>
        <v>0</v>
      </c>
      <c r="D197" s="17">
        <f t="shared" si="5"/>
        <v>1</v>
      </c>
    </row>
    <row r="198" spans="1:4">
      <c r="A198" s="15">
        <f>IF(Reisekosten!N166="Ja",$A$9,0)</f>
        <v>0</v>
      </c>
      <c r="B198" s="15">
        <f>IF(Reisekosten!O166="Ja",$B$9,0)</f>
        <v>0</v>
      </c>
      <c r="C198" s="15">
        <f>IF(Reisekosten!P166="Ja",$C$9,0)</f>
        <v>0</v>
      </c>
      <c r="D198" s="17">
        <f t="shared" si="5"/>
        <v>1</v>
      </c>
    </row>
    <row r="199" spans="1:4">
      <c r="A199" s="15">
        <f>IF(Reisekosten!N167="Ja",$A$9,0)</f>
        <v>0</v>
      </c>
      <c r="B199" s="15">
        <f>IF(Reisekosten!O167="Ja",$B$9,0)</f>
        <v>0</v>
      </c>
      <c r="C199" s="15">
        <f>IF(Reisekosten!P167="Ja",$C$9,0)</f>
        <v>0</v>
      </c>
      <c r="D199" s="17">
        <f t="shared" si="5"/>
        <v>1</v>
      </c>
    </row>
    <row r="200" spans="1:4">
      <c r="A200" s="15">
        <f>IF(Reisekosten!N168="Ja",$A$9,0)</f>
        <v>0</v>
      </c>
      <c r="B200" s="15">
        <f>IF(Reisekosten!O168="Ja",$B$9,0)</f>
        <v>0</v>
      </c>
      <c r="C200" s="15">
        <f>IF(Reisekosten!P168="Ja",$C$9,0)</f>
        <v>0</v>
      </c>
      <c r="D200" s="17">
        <f t="shared" si="5"/>
        <v>1</v>
      </c>
    </row>
    <row r="201" spans="1:4">
      <c r="A201" s="15">
        <f>IF(Reisekosten!N169="Ja",$A$9,0)</f>
        <v>0</v>
      </c>
      <c r="B201" s="15">
        <f>IF(Reisekosten!O169="Ja",$B$9,0)</f>
        <v>0</v>
      </c>
      <c r="C201" s="15">
        <f>IF(Reisekosten!P169="Ja",$C$9,0)</f>
        <v>0</v>
      </c>
      <c r="D201" s="17">
        <f t="shared" si="5"/>
        <v>1</v>
      </c>
    </row>
    <row r="202" spans="1:4">
      <c r="A202" s="15">
        <f>IF(Reisekosten!N170="Ja",$A$9,0)</f>
        <v>0</v>
      </c>
      <c r="B202" s="15">
        <f>IF(Reisekosten!O170="Ja",$B$9,0)</f>
        <v>0</v>
      </c>
      <c r="C202" s="15">
        <f>IF(Reisekosten!P170="Ja",$C$9,0)</f>
        <v>0</v>
      </c>
      <c r="D202" s="17">
        <f t="shared" si="5"/>
        <v>1</v>
      </c>
    </row>
    <row r="203" spans="1:4">
      <c r="A203" s="15">
        <f>IF(Reisekosten!N171="Ja",$A$9,0)</f>
        <v>0</v>
      </c>
      <c r="B203" s="15">
        <f>IF(Reisekosten!O171="Ja",$B$9,0)</f>
        <v>0</v>
      </c>
      <c r="C203" s="15">
        <f>IF(Reisekosten!P171="Ja",$C$9,0)</f>
        <v>0</v>
      </c>
      <c r="D203" s="17">
        <f t="shared" si="5"/>
        <v>1</v>
      </c>
    </row>
    <row r="204" spans="1:4">
      <c r="A204" s="15">
        <f>IF(Reisekosten!N172="Ja",$A$9,0)</f>
        <v>0</v>
      </c>
      <c r="B204" s="15">
        <f>IF(Reisekosten!O172="Ja",$B$9,0)</f>
        <v>0</v>
      </c>
      <c r="C204" s="15">
        <f>IF(Reisekosten!P172="Ja",$C$9,0)</f>
        <v>0</v>
      </c>
      <c r="D204" s="17">
        <f t="shared" si="5"/>
        <v>1</v>
      </c>
    </row>
    <row r="205" spans="1:4">
      <c r="A205" s="15">
        <f>IF(Reisekosten!N173="Ja",$A$9,0)</f>
        <v>0</v>
      </c>
      <c r="B205" s="15">
        <f>IF(Reisekosten!O173="Ja",$B$9,0)</f>
        <v>0</v>
      </c>
      <c r="C205" s="15">
        <f>IF(Reisekosten!P173="Ja",$C$9,0)</f>
        <v>0</v>
      </c>
      <c r="D205" s="17">
        <f t="shared" si="5"/>
        <v>1</v>
      </c>
    </row>
    <row r="206" spans="1:4">
      <c r="A206" s="15">
        <f>IF(Reisekosten!N174="Ja",$A$9,0)</f>
        <v>0</v>
      </c>
      <c r="B206" s="15">
        <f>IF(Reisekosten!O174="Ja",$B$9,0)</f>
        <v>0</v>
      </c>
      <c r="C206" s="15">
        <f>IF(Reisekosten!P174="Ja",$C$9,0)</f>
        <v>0</v>
      </c>
      <c r="D206" s="17">
        <f t="shared" si="5"/>
        <v>1</v>
      </c>
    </row>
    <row r="207" spans="1:4">
      <c r="A207" s="15">
        <f>IF(Reisekosten!N175="Ja",$A$9,0)</f>
        <v>0</v>
      </c>
      <c r="B207" s="15">
        <f>IF(Reisekosten!O175="Ja",$B$9,0)</f>
        <v>0</v>
      </c>
      <c r="C207" s="15">
        <f>IF(Reisekosten!P175="Ja",$C$9,0)</f>
        <v>0</v>
      </c>
      <c r="D207" s="17">
        <f t="shared" si="5"/>
        <v>1</v>
      </c>
    </row>
    <row r="208" spans="1:4">
      <c r="A208" s="15">
        <f>IF(Reisekosten!N176="Ja",$A$9,0)</f>
        <v>0</v>
      </c>
      <c r="B208" s="15">
        <f>IF(Reisekosten!O176="Ja",$B$9,0)</f>
        <v>0</v>
      </c>
      <c r="C208" s="15">
        <f>IF(Reisekosten!P176="Ja",$C$9,0)</f>
        <v>0</v>
      </c>
      <c r="D208" s="17">
        <f t="shared" si="5"/>
        <v>1</v>
      </c>
    </row>
    <row r="209" spans="1:4">
      <c r="A209" s="15">
        <f>IF(Reisekosten!N177="Ja",$A$9,0)</f>
        <v>0</v>
      </c>
      <c r="B209" s="15">
        <f>IF(Reisekosten!O177="Ja",$B$9,0)</f>
        <v>0</v>
      </c>
      <c r="C209" s="15">
        <f>IF(Reisekosten!P177="Ja",$C$9,0)</f>
        <v>0</v>
      </c>
      <c r="D209" s="17">
        <f t="shared" si="5"/>
        <v>1</v>
      </c>
    </row>
    <row r="210" spans="1:4">
      <c r="A210" s="15">
        <f>IF(Reisekosten!N178="Ja",$A$9,0)</f>
        <v>0</v>
      </c>
      <c r="B210" s="15">
        <f>IF(Reisekosten!O178="Ja",$B$9,0)</f>
        <v>0</v>
      </c>
      <c r="C210" s="15">
        <f>IF(Reisekosten!P178="Ja",$C$9,0)</f>
        <v>0</v>
      </c>
      <c r="D210" s="17">
        <f t="shared" si="5"/>
        <v>1</v>
      </c>
    </row>
    <row r="211" spans="1:4">
      <c r="A211" s="15">
        <f>IF(Reisekosten!N179="Ja",$A$9,0)</f>
        <v>0</v>
      </c>
      <c r="B211" s="15">
        <f>IF(Reisekosten!O179="Ja",$B$9,0)</f>
        <v>0</v>
      </c>
      <c r="C211" s="15">
        <f>IF(Reisekosten!P179="Ja",$C$9,0)</f>
        <v>0</v>
      </c>
      <c r="D211" s="17">
        <f t="shared" si="5"/>
        <v>1</v>
      </c>
    </row>
    <row r="212" spans="1:4">
      <c r="A212" s="15">
        <f>IF(Reisekosten!N180="Ja",$A$9,0)</f>
        <v>0</v>
      </c>
      <c r="B212" s="15">
        <f>IF(Reisekosten!O180="Ja",$B$9,0)</f>
        <v>0</v>
      </c>
      <c r="C212" s="15">
        <f>IF(Reisekosten!P180="Ja",$C$9,0)</f>
        <v>0</v>
      </c>
      <c r="D212" s="17">
        <f t="shared" si="5"/>
        <v>1</v>
      </c>
    </row>
    <row r="213" spans="1:4">
      <c r="A213" s="15">
        <f>IF(Reisekosten!N181="Ja",$A$9,0)</f>
        <v>0</v>
      </c>
      <c r="B213" s="15">
        <f>IF(Reisekosten!O181="Ja",$B$9,0)</f>
        <v>0</v>
      </c>
      <c r="C213" s="15">
        <f>IF(Reisekosten!P181="Ja",$C$9,0)</f>
        <v>0</v>
      </c>
      <c r="D213" s="17">
        <f t="shared" si="5"/>
        <v>1</v>
      </c>
    </row>
    <row r="214" spans="1:4">
      <c r="A214" s="15">
        <f>IF(Reisekosten!N182="Ja",$A$9,0)</f>
        <v>0</v>
      </c>
      <c r="B214" s="15">
        <f>IF(Reisekosten!O182="Ja",$B$9,0)</f>
        <v>0</v>
      </c>
      <c r="C214" s="15">
        <f>IF(Reisekosten!P182="Ja",$C$9,0)</f>
        <v>0</v>
      </c>
      <c r="D214" s="17">
        <f t="shared" si="5"/>
        <v>1</v>
      </c>
    </row>
    <row r="215" spans="1:4">
      <c r="A215" s="15">
        <f>IF(Reisekosten!N183="Ja",$A$9,0)</f>
        <v>0</v>
      </c>
      <c r="B215" s="15">
        <f>IF(Reisekosten!O183="Ja",$B$9,0)</f>
        <v>0</v>
      </c>
      <c r="C215" s="15">
        <f>IF(Reisekosten!P183="Ja",$C$9,0)</f>
        <v>0</v>
      </c>
      <c r="D215" s="17">
        <f t="shared" si="5"/>
        <v>1</v>
      </c>
    </row>
    <row r="216" spans="1:4">
      <c r="A216" s="15">
        <f>IF(Reisekosten!N184="Ja",$A$9,0)</f>
        <v>0</v>
      </c>
      <c r="B216" s="15">
        <f>IF(Reisekosten!O184="Ja",$B$9,0)</f>
        <v>0</v>
      </c>
      <c r="C216" s="15">
        <f>IF(Reisekosten!P184="Ja",$C$9,0)</f>
        <v>0</v>
      </c>
      <c r="D216" s="17">
        <f t="shared" si="5"/>
        <v>1</v>
      </c>
    </row>
    <row r="217" spans="1:4">
      <c r="A217" s="15">
        <f>IF(Reisekosten!N185="Ja",$A$9,0)</f>
        <v>0</v>
      </c>
      <c r="B217" s="15">
        <f>IF(Reisekosten!O185="Ja",$B$9,0)</f>
        <v>0</v>
      </c>
      <c r="C217" s="15">
        <f>IF(Reisekosten!P185="Ja",$C$9,0)</f>
        <v>0</v>
      </c>
      <c r="D217" s="17">
        <f t="shared" si="5"/>
        <v>1</v>
      </c>
    </row>
    <row r="218" spans="1:4">
      <c r="A218" s="15">
        <f>IF(Reisekosten!N186="Ja",$A$9,0)</f>
        <v>0</v>
      </c>
      <c r="B218" s="15">
        <f>IF(Reisekosten!O186="Ja",$B$9,0)</f>
        <v>0</v>
      </c>
      <c r="C218" s="15">
        <f>IF(Reisekosten!P186="Ja",$C$9,0)</f>
        <v>0</v>
      </c>
      <c r="D218" s="17">
        <f t="shared" si="5"/>
        <v>1</v>
      </c>
    </row>
    <row r="219" spans="1:4">
      <c r="A219" s="15">
        <f>IF(Reisekosten!N187="Ja",$A$9,0)</f>
        <v>0</v>
      </c>
      <c r="B219" s="15">
        <f>IF(Reisekosten!O187="Ja",$B$9,0)</f>
        <v>0</v>
      </c>
      <c r="C219" s="15">
        <f>IF(Reisekosten!P187="Ja",$C$9,0)</f>
        <v>0</v>
      </c>
      <c r="D219" s="17">
        <f t="shared" si="5"/>
        <v>1</v>
      </c>
    </row>
    <row r="220" spans="1:4">
      <c r="A220" s="15">
        <f>IF(Reisekosten!N188="Ja",$A$9,0)</f>
        <v>0</v>
      </c>
      <c r="B220" s="15">
        <f>IF(Reisekosten!O188="Ja",$B$9,0)</f>
        <v>0</v>
      </c>
      <c r="C220" s="15">
        <f>IF(Reisekosten!P188="Ja",$C$9,0)</f>
        <v>0</v>
      </c>
      <c r="D220" s="17">
        <f t="shared" si="5"/>
        <v>1</v>
      </c>
    </row>
    <row r="221" spans="1:4">
      <c r="A221" s="15">
        <f>IF(Reisekosten!N189="Ja",$A$9,0)</f>
        <v>0</v>
      </c>
      <c r="B221" s="15">
        <f>IF(Reisekosten!O189="Ja",$B$9,0)</f>
        <v>0</v>
      </c>
      <c r="C221" s="15">
        <f>IF(Reisekosten!P189="Ja",$C$9,0)</f>
        <v>0</v>
      </c>
      <c r="D221" s="17">
        <f t="shared" si="5"/>
        <v>1</v>
      </c>
    </row>
    <row r="222" spans="1:4">
      <c r="A222" s="15">
        <f>IF(Reisekosten!N190="Ja",$A$9,0)</f>
        <v>0</v>
      </c>
      <c r="B222" s="15">
        <f>IF(Reisekosten!O190="Ja",$B$9,0)</f>
        <v>0</v>
      </c>
      <c r="C222" s="15">
        <f>IF(Reisekosten!P190="Ja",$C$9,0)</f>
        <v>0</v>
      </c>
      <c r="D222" s="17">
        <f t="shared" si="5"/>
        <v>1</v>
      </c>
    </row>
    <row r="223" spans="1:4">
      <c r="A223" s="15">
        <f>IF(Reisekosten!N191="Ja",$A$9,0)</f>
        <v>0</v>
      </c>
      <c r="B223" s="15">
        <f>IF(Reisekosten!O191="Ja",$B$9,0)</f>
        <v>0</v>
      </c>
      <c r="C223" s="15">
        <f>IF(Reisekosten!P191="Ja",$C$9,0)</f>
        <v>0</v>
      </c>
      <c r="D223" s="17">
        <f t="shared" si="5"/>
        <v>1</v>
      </c>
    </row>
    <row r="224" spans="1:4">
      <c r="A224" s="15">
        <f>IF(Reisekosten!N192="Ja",$A$9,0)</f>
        <v>0</v>
      </c>
      <c r="B224" s="15">
        <f>IF(Reisekosten!O192="Ja",$B$9,0)</f>
        <v>0</v>
      </c>
      <c r="C224" s="15">
        <f>IF(Reisekosten!P192="Ja",$C$9,0)</f>
        <v>0</v>
      </c>
      <c r="D224" s="17">
        <f t="shared" si="5"/>
        <v>1</v>
      </c>
    </row>
    <row r="225" spans="1:4">
      <c r="A225" s="15">
        <f>IF(Reisekosten!N193="Ja",$A$9,0)</f>
        <v>0</v>
      </c>
      <c r="B225" s="15">
        <f>IF(Reisekosten!O193="Ja",$B$9,0)</f>
        <v>0</v>
      </c>
      <c r="C225" s="15">
        <f>IF(Reisekosten!P193="Ja",$C$9,0)</f>
        <v>0</v>
      </c>
      <c r="D225" s="17">
        <f t="shared" si="5"/>
        <v>1</v>
      </c>
    </row>
    <row r="226" spans="1:4">
      <c r="A226" s="15">
        <f>IF(Reisekosten!N194="Ja",$A$9,0)</f>
        <v>0</v>
      </c>
      <c r="B226" s="15">
        <f>IF(Reisekosten!O194="Ja",$B$9,0)</f>
        <v>0</v>
      </c>
      <c r="C226" s="15">
        <f>IF(Reisekosten!P194="Ja",$C$9,0)</f>
        <v>0</v>
      </c>
      <c r="D226" s="17">
        <f t="shared" si="5"/>
        <v>1</v>
      </c>
    </row>
    <row r="227" spans="1:4">
      <c r="A227" s="15">
        <f>IF(Reisekosten!N195="Ja",$A$9,0)</f>
        <v>0</v>
      </c>
      <c r="B227" s="15">
        <f>IF(Reisekosten!O195="Ja",$B$9,0)</f>
        <v>0</v>
      </c>
      <c r="C227" s="15">
        <f>IF(Reisekosten!P195="Ja",$C$9,0)</f>
        <v>0</v>
      </c>
      <c r="D227" s="17">
        <f t="shared" si="5"/>
        <v>1</v>
      </c>
    </row>
    <row r="228" spans="1:4">
      <c r="A228" s="15">
        <f>IF(Reisekosten!N196="Ja",$A$9,0)</f>
        <v>0</v>
      </c>
      <c r="B228" s="15">
        <f>IF(Reisekosten!O196="Ja",$B$9,0)</f>
        <v>0</v>
      </c>
      <c r="C228" s="15">
        <f>IF(Reisekosten!P196="Ja",$C$9,0)</f>
        <v>0</v>
      </c>
      <c r="D228" s="17">
        <f t="shared" si="5"/>
        <v>1</v>
      </c>
    </row>
    <row r="229" spans="1:4">
      <c r="A229" s="15">
        <f>IF(Reisekosten!N197="Ja",$A$9,0)</f>
        <v>0</v>
      </c>
      <c r="B229" s="15">
        <f>IF(Reisekosten!O197="Ja",$B$9,0)</f>
        <v>0</v>
      </c>
      <c r="C229" s="15">
        <f>IF(Reisekosten!P197="Ja",$C$9,0)</f>
        <v>0</v>
      </c>
      <c r="D229" s="17">
        <f t="shared" si="5"/>
        <v>1</v>
      </c>
    </row>
    <row r="230" spans="1:4">
      <c r="A230" s="15">
        <f>IF(Reisekosten!N198="Ja",$A$9,0)</f>
        <v>0</v>
      </c>
      <c r="B230" s="15">
        <f>IF(Reisekosten!O198="Ja",$B$9,0)</f>
        <v>0</v>
      </c>
      <c r="C230" s="15">
        <f>IF(Reisekosten!P198="Ja",$C$9,0)</f>
        <v>0</v>
      </c>
      <c r="D230" s="17">
        <f t="shared" si="5"/>
        <v>1</v>
      </c>
    </row>
    <row r="231" spans="1:4">
      <c r="A231" s="15">
        <f>IF(Reisekosten!N199="Ja",$A$9,0)</f>
        <v>0</v>
      </c>
      <c r="B231" s="15">
        <f>IF(Reisekosten!O199="Ja",$B$9,0)</f>
        <v>0</v>
      </c>
      <c r="C231" s="15">
        <f>IF(Reisekosten!P199="Ja",$C$9,0)</f>
        <v>0</v>
      </c>
      <c r="D231" s="17">
        <f t="shared" si="5"/>
        <v>1</v>
      </c>
    </row>
    <row r="232" spans="1:4">
      <c r="A232" s="15">
        <f>IF(Reisekosten!N200="Ja",$A$9,0)</f>
        <v>0</v>
      </c>
      <c r="B232" s="15">
        <f>IF(Reisekosten!O200="Ja",$B$9,0)</f>
        <v>0</v>
      </c>
      <c r="C232" s="15">
        <f>IF(Reisekosten!P200="Ja",$C$9,0)</f>
        <v>0</v>
      </c>
      <c r="D232" s="17">
        <f t="shared" si="5"/>
        <v>1</v>
      </c>
    </row>
    <row r="233" spans="1:4">
      <c r="A233" s="15">
        <f>IF(Reisekosten!N201="Ja",$A$9,0)</f>
        <v>0</v>
      </c>
      <c r="B233" s="15">
        <f>IF(Reisekosten!O201="Ja",$B$9,0)</f>
        <v>0</v>
      </c>
      <c r="C233" s="15">
        <f>IF(Reisekosten!P201="Ja",$C$9,0)</f>
        <v>0</v>
      </c>
      <c r="D233" s="17">
        <f t="shared" si="5"/>
        <v>1</v>
      </c>
    </row>
    <row r="234" spans="1:4">
      <c r="A234" s="15">
        <f>IF(Reisekosten!N202="Ja",$A$9,0)</f>
        <v>0</v>
      </c>
      <c r="B234" s="15">
        <f>IF(Reisekosten!O202="Ja",$B$9,0)</f>
        <v>0</v>
      </c>
      <c r="C234" s="15">
        <f>IF(Reisekosten!P202="Ja",$C$9,0)</f>
        <v>0</v>
      </c>
      <c r="D234" s="17">
        <f t="shared" si="5"/>
        <v>1</v>
      </c>
    </row>
    <row r="235" spans="1:4">
      <c r="A235" s="15">
        <f>IF(Reisekosten!N203="Ja",$A$9,0)</f>
        <v>0</v>
      </c>
      <c r="B235" s="15">
        <f>IF(Reisekosten!O203="Ja",$B$9,0)</f>
        <v>0</v>
      </c>
      <c r="C235" s="15">
        <f>IF(Reisekosten!P203="Ja",$C$9,0)</f>
        <v>0</v>
      </c>
      <c r="D235" s="17">
        <f t="shared" ref="D235:D298" si="6">1-SUM(A235:C235)</f>
        <v>1</v>
      </c>
    </row>
    <row r="236" spans="1:4">
      <c r="A236" s="15">
        <f>IF(Reisekosten!N204="Ja",$A$9,0)</f>
        <v>0</v>
      </c>
      <c r="B236" s="15">
        <f>IF(Reisekosten!O204="Ja",$B$9,0)</f>
        <v>0</v>
      </c>
      <c r="C236" s="15">
        <f>IF(Reisekosten!P204="Ja",$C$9,0)</f>
        <v>0</v>
      </c>
      <c r="D236" s="17">
        <f t="shared" si="6"/>
        <v>1</v>
      </c>
    </row>
    <row r="237" spans="1:4">
      <c r="A237" s="15">
        <f>IF(Reisekosten!N205="Ja",$A$9,0)</f>
        <v>0</v>
      </c>
      <c r="B237" s="15">
        <f>IF(Reisekosten!O205="Ja",$B$9,0)</f>
        <v>0</v>
      </c>
      <c r="C237" s="15">
        <f>IF(Reisekosten!P205="Ja",$C$9,0)</f>
        <v>0</v>
      </c>
      <c r="D237" s="17">
        <f t="shared" si="6"/>
        <v>1</v>
      </c>
    </row>
    <row r="238" spans="1:4">
      <c r="A238" s="15">
        <f>IF(Reisekosten!N206="Ja",$A$9,0)</f>
        <v>0</v>
      </c>
      <c r="B238" s="15">
        <f>IF(Reisekosten!O206="Ja",$B$9,0)</f>
        <v>0</v>
      </c>
      <c r="C238" s="15">
        <f>IF(Reisekosten!P206="Ja",$C$9,0)</f>
        <v>0</v>
      </c>
      <c r="D238" s="17">
        <f t="shared" si="6"/>
        <v>1</v>
      </c>
    </row>
    <row r="239" spans="1:4">
      <c r="A239" s="15">
        <f>IF(Reisekosten!N207="Ja",$A$9,0)</f>
        <v>0</v>
      </c>
      <c r="B239" s="15">
        <f>IF(Reisekosten!O207="Ja",$B$9,0)</f>
        <v>0</v>
      </c>
      <c r="C239" s="15">
        <f>IF(Reisekosten!P207="Ja",$C$9,0)</f>
        <v>0</v>
      </c>
      <c r="D239" s="17">
        <f t="shared" si="6"/>
        <v>1</v>
      </c>
    </row>
    <row r="240" spans="1:4">
      <c r="A240" s="15">
        <f>IF(Reisekosten!N208="Ja",$A$9,0)</f>
        <v>0</v>
      </c>
      <c r="B240" s="15">
        <f>IF(Reisekosten!O208="Ja",$B$9,0)</f>
        <v>0</v>
      </c>
      <c r="C240" s="15">
        <f>IF(Reisekosten!P208="Ja",$C$9,0)</f>
        <v>0</v>
      </c>
      <c r="D240" s="17">
        <f t="shared" si="6"/>
        <v>1</v>
      </c>
    </row>
    <row r="241" spans="1:4">
      <c r="A241" s="15">
        <f>IF(Reisekosten!N209="Ja",$A$9,0)</f>
        <v>0</v>
      </c>
      <c r="B241" s="15">
        <f>IF(Reisekosten!O209="Ja",$B$9,0)</f>
        <v>0</v>
      </c>
      <c r="C241" s="15">
        <f>IF(Reisekosten!P209="Ja",$C$9,0)</f>
        <v>0</v>
      </c>
      <c r="D241" s="17">
        <f t="shared" si="6"/>
        <v>1</v>
      </c>
    </row>
    <row r="242" spans="1:4">
      <c r="A242" s="15">
        <f>IF(Reisekosten!N210="Ja",$A$9,0)</f>
        <v>0</v>
      </c>
      <c r="B242" s="15">
        <f>IF(Reisekosten!O210="Ja",$B$9,0)</f>
        <v>0</v>
      </c>
      <c r="C242" s="15">
        <f>IF(Reisekosten!P210="Ja",$C$9,0)</f>
        <v>0</v>
      </c>
      <c r="D242" s="17">
        <f t="shared" si="6"/>
        <v>1</v>
      </c>
    </row>
    <row r="243" spans="1:4">
      <c r="A243" s="15">
        <f>IF(Reisekosten!N211="Ja",$A$9,0)</f>
        <v>0</v>
      </c>
      <c r="B243" s="15">
        <f>IF(Reisekosten!O211="Ja",$B$9,0)</f>
        <v>0</v>
      </c>
      <c r="C243" s="15">
        <f>IF(Reisekosten!P211="Ja",$C$9,0)</f>
        <v>0</v>
      </c>
      <c r="D243" s="17">
        <f t="shared" si="6"/>
        <v>1</v>
      </c>
    </row>
    <row r="244" spans="1:4">
      <c r="A244" s="15">
        <f>IF(Reisekosten!N212="Ja",$A$9,0)</f>
        <v>0</v>
      </c>
      <c r="B244" s="15">
        <f>IF(Reisekosten!O212="Ja",$B$9,0)</f>
        <v>0</v>
      </c>
      <c r="C244" s="15">
        <f>IF(Reisekosten!P212="Ja",$C$9,0)</f>
        <v>0</v>
      </c>
      <c r="D244" s="17">
        <f t="shared" si="6"/>
        <v>1</v>
      </c>
    </row>
    <row r="245" spans="1:4">
      <c r="A245" s="15">
        <f>IF(Reisekosten!N213="Ja",$A$9,0)</f>
        <v>0</v>
      </c>
      <c r="B245" s="15">
        <f>IF(Reisekosten!O213="Ja",$B$9,0)</f>
        <v>0</v>
      </c>
      <c r="C245" s="15">
        <f>IF(Reisekosten!P213="Ja",$C$9,0)</f>
        <v>0</v>
      </c>
      <c r="D245" s="17">
        <f t="shared" si="6"/>
        <v>1</v>
      </c>
    </row>
    <row r="246" spans="1:4">
      <c r="A246" s="15">
        <f>IF(Reisekosten!N214="Ja",$A$9,0)</f>
        <v>0</v>
      </c>
      <c r="B246" s="15">
        <f>IF(Reisekosten!O214="Ja",$B$9,0)</f>
        <v>0</v>
      </c>
      <c r="C246" s="15">
        <f>IF(Reisekosten!P214="Ja",$C$9,0)</f>
        <v>0</v>
      </c>
      <c r="D246" s="17">
        <f t="shared" si="6"/>
        <v>1</v>
      </c>
    </row>
    <row r="247" spans="1:4">
      <c r="A247" s="15">
        <f>IF(Reisekosten!N215="Ja",$A$9,0)</f>
        <v>0</v>
      </c>
      <c r="B247" s="15">
        <f>IF(Reisekosten!O215="Ja",$B$9,0)</f>
        <v>0</v>
      </c>
      <c r="C247" s="15">
        <f>IF(Reisekosten!P215="Ja",$C$9,0)</f>
        <v>0</v>
      </c>
      <c r="D247" s="17">
        <f t="shared" si="6"/>
        <v>1</v>
      </c>
    </row>
    <row r="248" spans="1:4">
      <c r="A248" s="15">
        <f>IF(Reisekosten!N216="Ja",$A$9,0)</f>
        <v>0</v>
      </c>
      <c r="B248" s="15">
        <f>IF(Reisekosten!O216="Ja",$B$9,0)</f>
        <v>0</v>
      </c>
      <c r="C248" s="15">
        <f>IF(Reisekosten!P216="Ja",$C$9,0)</f>
        <v>0</v>
      </c>
      <c r="D248" s="17">
        <f t="shared" si="6"/>
        <v>1</v>
      </c>
    </row>
    <row r="249" spans="1:4">
      <c r="A249" s="15">
        <f>IF(Reisekosten!N217="Ja",$A$9,0)</f>
        <v>0</v>
      </c>
      <c r="B249" s="15">
        <f>IF(Reisekosten!O217="Ja",$B$9,0)</f>
        <v>0</v>
      </c>
      <c r="C249" s="15">
        <f>IF(Reisekosten!P217="Ja",$C$9,0)</f>
        <v>0</v>
      </c>
      <c r="D249" s="17">
        <f t="shared" si="6"/>
        <v>1</v>
      </c>
    </row>
    <row r="250" spans="1:4">
      <c r="A250" s="15">
        <f>IF(Reisekosten!N218="Ja",$A$9,0)</f>
        <v>0</v>
      </c>
      <c r="B250" s="15">
        <f>IF(Reisekosten!O218="Ja",$B$9,0)</f>
        <v>0</v>
      </c>
      <c r="C250" s="15">
        <f>IF(Reisekosten!P218="Ja",$C$9,0)</f>
        <v>0</v>
      </c>
      <c r="D250" s="17">
        <f t="shared" si="6"/>
        <v>1</v>
      </c>
    </row>
    <row r="251" spans="1:4">
      <c r="A251" s="15">
        <f>IF(Reisekosten!N219="Ja",$A$9,0)</f>
        <v>0</v>
      </c>
      <c r="B251" s="15">
        <f>IF(Reisekosten!O219="Ja",$B$9,0)</f>
        <v>0</v>
      </c>
      <c r="C251" s="15">
        <f>IF(Reisekosten!P219="Ja",$C$9,0)</f>
        <v>0</v>
      </c>
      <c r="D251" s="17">
        <f t="shared" si="6"/>
        <v>1</v>
      </c>
    </row>
    <row r="252" spans="1:4">
      <c r="A252" s="15">
        <f>IF(Reisekosten!N220="Ja",$A$9,0)</f>
        <v>0</v>
      </c>
      <c r="B252" s="15">
        <f>IF(Reisekosten!O220="Ja",$B$9,0)</f>
        <v>0</v>
      </c>
      <c r="C252" s="15">
        <f>IF(Reisekosten!P220="Ja",$C$9,0)</f>
        <v>0</v>
      </c>
      <c r="D252" s="17">
        <f t="shared" si="6"/>
        <v>1</v>
      </c>
    </row>
    <row r="253" spans="1:4">
      <c r="A253" s="15">
        <f>IF(Reisekosten!N221="Ja",$A$9,0)</f>
        <v>0</v>
      </c>
      <c r="B253" s="15">
        <f>IF(Reisekosten!O221="Ja",$B$9,0)</f>
        <v>0</v>
      </c>
      <c r="C253" s="15">
        <f>IF(Reisekosten!P221="Ja",$C$9,0)</f>
        <v>0</v>
      </c>
      <c r="D253" s="17">
        <f t="shared" si="6"/>
        <v>1</v>
      </c>
    </row>
    <row r="254" spans="1:4">
      <c r="A254" s="15">
        <f>IF(Reisekosten!N222="Ja",$A$9,0)</f>
        <v>0</v>
      </c>
      <c r="B254" s="15">
        <f>IF(Reisekosten!O222="Ja",$B$9,0)</f>
        <v>0</v>
      </c>
      <c r="C254" s="15">
        <f>IF(Reisekosten!P222="Ja",$C$9,0)</f>
        <v>0</v>
      </c>
      <c r="D254" s="17">
        <f t="shared" si="6"/>
        <v>1</v>
      </c>
    </row>
    <row r="255" spans="1:4">
      <c r="A255" s="15">
        <f>IF(Reisekosten!N223="Ja",$A$9,0)</f>
        <v>0</v>
      </c>
      <c r="B255" s="15">
        <f>IF(Reisekosten!O223="Ja",$B$9,0)</f>
        <v>0</v>
      </c>
      <c r="C255" s="15">
        <f>IF(Reisekosten!P223="Ja",$C$9,0)</f>
        <v>0</v>
      </c>
      <c r="D255" s="17">
        <f t="shared" si="6"/>
        <v>1</v>
      </c>
    </row>
    <row r="256" spans="1:4">
      <c r="A256" s="15">
        <f>IF(Reisekosten!N224="Ja",$A$9,0)</f>
        <v>0</v>
      </c>
      <c r="B256" s="15">
        <f>IF(Reisekosten!O224="Ja",$B$9,0)</f>
        <v>0</v>
      </c>
      <c r="C256" s="15">
        <f>IF(Reisekosten!P224="Ja",$C$9,0)</f>
        <v>0</v>
      </c>
      <c r="D256" s="17">
        <f t="shared" si="6"/>
        <v>1</v>
      </c>
    </row>
    <row r="257" spans="1:4">
      <c r="A257" s="15">
        <f>IF(Reisekosten!N225="Ja",$A$9,0)</f>
        <v>0</v>
      </c>
      <c r="B257" s="15">
        <f>IF(Reisekosten!O225="Ja",$B$9,0)</f>
        <v>0</v>
      </c>
      <c r="C257" s="15">
        <f>IF(Reisekosten!P225="Ja",$C$9,0)</f>
        <v>0</v>
      </c>
      <c r="D257" s="17">
        <f t="shared" si="6"/>
        <v>1</v>
      </c>
    </row>
    <row r="258" spans="1:4">
      <c r="A258" s="15">
        <f>IF(Reisekosten!N226="Ja",$A$9,0)</f>
        <v>0</v>
      </c>
      <c r="B258" s="15">
        <f>IF(Reisekosten!O226="Ja",$B$9,0)</f>
        <v>0</v>
      </c>
      <c r="C258" s="15">
        <f>IF(Reisekosten!P226="Ja",$C$9,0)</f>
        <v>0</v>
      </c>
      <c r="D258" s="17">
        <f t="shared" si="6"/>
        <v>1</v>
      </c>
    </row>
    <row r="259" spans="1:4">
      <c r="A259" s="15">
        <f>IF(Reisekosten!N227="Ja",$A$9,0)</f>
        <v>0</v>
      </c>
      <c r="B259" s="15">
        <f>IF(Reisekosten!O227="Ja",$B$9,0)</f>
        <v>0</v>
      </c>
      <c r="C259" s="15">
        <f>IF(Reisekosten!P227="Ja",$C$9,0)</f>
        <v>0</v>
      </c>
      <c r="D259" s="17">
        <f t="shared" si="6"/>
        <v>1</v>
      </c>
    </row>
    <row r="260" spans="1:4">
      <c r="A260" s="15">
        <f>IF(Reisekosten!N228="Ja",$A$9,0)</f>
        <v>0</v>
      </c>
      <c r="B260" s="15">
        <f>IF(Reisekosten!O228="Ja",$B$9,0)</f>
        <v>0</v>
      </c>
      <c r="C260" s="15">
        <f>IF(Reisekosten!P228="Ja",$C$9,0)</f>
        <v>0</v>
      </c>
      <c r="D260" s="17">
        <f t="shared" si="6"/>
        <v>1</v>
      </c>
    </row>
    <row r="261" spans="1:4">
      <c r="A261" s="15">
        <f>IF(Reisekosten!N229="Ja",$A$9,0)</f>
        <v>0</v>
      </c>
      <c r="B261" s="15">
        <f>IF(Reisekosten!O229="Ja",$B$9,0)</f>
        <v>0</v>
      </c>
      <c r="C261" s="15">
        <f>IF(Reisekosten!P229="Ja",$C$9,0)</f>
        <v>0</v>
      </c>
      <c r="D261" s="17">
        <f t="shared" si="6"/>
        <v>1</v>
      </c>
    </row>
    <row r="262" spans="1:4">
      <c r="A262" s="15">
        <f>IF(Reisekosten!N230="Ja",$A$9,0)</f>
        <v>0</v>
      </c>
      <c r="B262" s="15">
        <f>IF(Reisekosten!O230="Ja",$B$9,0)</f>
        <v>0</v>
      </c>
      <c r="C262" s="15">
        <f>IF(Reisekosten!P230="Ja",$C$9,0)</f>
        <v>0</v>
      </c>
      <c r="D262" s="17">
        <f t="shared" si="6"/>
        <v>1</v>
      </c>
    </row>
    <row r="263" spans="1:4">
      <c r="A263" s="15">
        <f>IF(Reisekosten!N231="Ja",$A$9,0)</f>
        <v>0</v>
      </c>
      <c r="B263" s="15">
        <f>IF(Reisekosten!O231="Ja",$B$9,0)</f>
        <v>0</v>
      </c>
      <c r="C263" s="15">
        <f>IF(Reisekosten!P231="Ja",$C$9,0)</f>
        <v>0</v>
      </c>
      <c r="D263" s="17">
        <f t="shared" si="6"/>
        <v>1</v>
      </c>
    </row>
    <row r="264" spans="1:4">
      <c r="A264" s="15">
        <f>IF(Reisekosten!N232="Ja",$A$9,0)</f>
        <v>0</v>
      </c>
      <c r="B264" s="15">
        <f>IF(Reisekosten!O232="Ja",$B$9,0)</f>
        <v>0</v>
      </c>
      <c r="C264" s="15">
        <f>IF(Reisekosten!P232="Ja",$C$9,0)</f>
        <v>0</v>
      </c>
      <c r="D264" s="17">
        <f t="shared" si="6"/>
        <v>1</v>
      </c>
    </row>
    <row r="265" spans="1:4">
      <c r="A265" s="15">
        <f>IF(Reisekosten!N233="Ja",$A$9,0)</f>
        <v>0</v>
      </c>
      <c r="B265" s="15">
        <f>IF(Reisekosten!O233="Ja",$B$9,0)</f>
        <v>0</v>
      </c>
      <c r="C265" s="15">
        <f>IF(Reisekosten!P233="Ja",$C$9,0)</f>
        <v>0</v>
      </c>
      <c r="D265" s="17">
        <f t="shared" si="6"/>
        <v>1</v>
      </c>
    </row>
    <row r="266" spans="1:4">
      <c r="A266" s="15">
        <f>IF(Reisekosten!N234="Ja",$A$9,0)</f>
        <v>0</v>
      </c>
      <c r="B266" s="15">
        <f>IF(Reisekosten!O234="Ja",$B$9,0)</f>
        <v>0</v>
      </c>
      <c r="C266" s="15">
        <f>IF(Reisekosten!P234="Ja",$C$9,0)</f>
        <v>0</v>
      </c>
      <c r="D266" s="17">
        <f t="shared" si="6"/>
        <v>1</v>
      </c>
    </row>
    <row r="267" spans="1:4">
      <c r="A267" s="15">
        <f>IF(Reisekosten!N235="Ja",$A$9,0)</f>
        <v>0</v>
      </c>
      <c r="B267" s="15">
        <f>IF(Reisekosten!O235="Ja",$B$9,0)</f>
        <v>0</v>
      </c>
      <c r="C267" s="15">
        <f>IF(Reisekosten!P235="Ja",$C$9,0)</f>
        <v>0</v>
      </c>
      <c r="D267" s="17">
        <f t="shared" si="6"/>
        <v>1</v>
      </c>
    </row>
    <row r="268" spans="1:4">
      <c r="A268" s="15">
        <f>IF(Reisekosten!N236="Ja",$A$9,0)</f>
        <v>0</v>
      </c>
      <c r="B268" s="15">
        <f>IF(Reisekosten!O236="Ja",$B$9,0)</f>
        <v>0</v>
      </c>
      <c r="C268" s="15">
        <f>IF(Reisekosten!P236="Ja",$C$9,0)</f>
        <v>0</v>
      </c>
      <c r="D268" s="17">
        <f t="shared" si="6"/>
        <v>1</v>
      </c>
    </row>
    <row r="269" spans="1:4">
      <c r="A269" s="15">
        <f>IF(Reisekosten!N237="Ja",$A$9,0)</f>
        <v>0</v>
      </c>
      <c r="B269" s="15">
        <f>IF(Reisekosten!O237="Ja",$B$9,0)</f>
        <v>0</v>
      </c>
      <c r="C269" s="15">
        <f>IF(Reisekosten!P237="Ja",$C$9,0)</f>
        <v>0</v>
      </c>
      <c r="D269" s="17">
        <f t="shared" si="6"/>
        <v>1</v>
      </c>
    </row>
    <row r="270" spans="1:4">
      <c r="A270" s="15">
        <f>IF(Reisekosten!N238="Ja",$A$9,0)</f>
        <v>0</v>
      </c>
      <c r="B270" s="15">
        <f>IF(Reisekosten!O238="Ja",$B$9,0)</f>
        <v>0</v>
      </c>
      <c r="C270" s="15">
        <f>IF(Reisekosten!P238="Ja",$C$9,0)</f>
        <v>0</v>
      </c>
      <c r="D270" s="17">
        <f t="shared" si="6"/>
        <v>1</v>
      </c>
    </row>
    <row r="271" spans="1:4">
      <c r="A271" s="15">
        <f>IF(Reisekosten!N239="Ja",$A$9,0)</f>
        <v>0</v>
      </c>
      <c r="B271" s="15">
        <f>IF(Reisekosten!O239="Ja",$B$9,0)</f>
        <v>0</v>
      </c>
      <c r="C271" s="15">
        <f>IF(Reisekosten!P239="Ja",$C$9,0)</f>
        <v>0</v>
      </c>
      <c r="D271" s="17">
        <f t="shared" si="6"/>
        <v>1</v>
      </c>
    </row>
    <row r="272" spans="1:4">
      <c r="A272" s="15">
        <f>IF(Reisekosten!N240="Ja",$A$9,0)</f>
        <v>0</v>
      </c>
      <c r="B272" s="15">
        <f>IF(Reisekosten!O240="Ja",$B$9,0)</f>
        <v>0</v>
      </c>
      <c r="C272" s="15">
        <f>IF(Reisekosten!P240="Ja",$C$9,0)</f>
        <v>0</v>
      </c>
      <c r="D272" s="17">
        <f t="shared" si="6"/>
        <v>1</v>
      </c>
    </row>
    <row r="273" spans="1:4">
      <c r="A273" s="15">
        <f>IF(Reisekosten!N241="Ja",$A$9,0)</f>
        <v>0</v>
      </c>
      <c r="B273" s="15">
        <f>IF(Reisekosten!O241="Ja",$B$9,0)</f>
        <v>0</v>
      </c>
      <c r="C273" s="15">
        <f>IF(Reisekosten!P241="Ja",$C$9,0)</f>
        <v>0</v>
      </c>
      <c r="D273" s="17">
        <f t="shared" si="6"/>
        <v>1</v>
      </c>
    </row>
    <row r="274" spans="1:4">
      <c r="A274" s="15">
        <f>IF(Reisekosten!N242="Ja",$A$9,0)</f>
        <v>0</v>
      </c>
      <c r="B274" s="15">
        <f>IF(Reisekosten!O242="Ja",$B$9,0)</f>
        <v>0</v>
      </c>
      <c r="C274" s="15">
        <f>IF(Reisekosten!P242="Ja",$C$9,0)</f>
        <v>0</v>
      </c>
      <c r="D274" s="17">
        <f t="shared" si="6"/>
        <v>1</v>
      </c>
    </row>
    <row r="275" spans="1:4">
      <c r="A275" s="15">
        <f>IF(Reisekosten!N243="Ja",$A$9,0)</f>
        <v>0</v>
      </c>
      <c r="B275" s="15">
        <f>IF(Reisekosten!O243="Ja",$B$9,0)</f>
        <v>0</v>
      </c>
      <c r="C275" s="15">
        <f>IF(Reisekosten!P243="Ja",$C$9,0)</f>
        <v>0</v>
      </c>
      <c r="D275" s="17">
        <f t="shared" si="6"/>
        <v>1</v>
      </c>
    </row>
    <row r="276" spans="1:4">
      <c r="A276" s="15">
        <f>IF(Reisekosten!N244="Ja",$A$9,0)</f>
        <v>0</v>
      </c>
      <c r="B276" s="15">
        <f>IF(Reisekosten!O244="Ja",$B$9,0)</f>
        <v>0</v>
      </c>
      <c r="C276" s="15">
        <f>IF(Reisekosten!P244="Ja",$C$9,0)</f>
        <v>0</v>
      </c>
      <c r="D276" s="17">
        <f t="shared" si="6"/>
        <v>1</v>
      </c>
    </row>
    <row r="277" spans="1:4">
      <c r="A277" s="15">
        <f>IF(Reisekosten!N245="Ja",$A$9,0)</f>
        <v>0</v>
      </c>
      <c r="B277" s="15">
        <f>IF(Reisekosten!O245="Ja",$B$9,0)</f>
        <v>0</v>
      </c>
      <c r="C277" s="15">
        <f>IF(Reisekosten!P245="Ja",$C$9,0)</f>
        <v>0</v>
      </c>
      <c r="D277" s="17">
        <f t="shared" si="6"/>
        <v>1</v>
      </c>
    </row>
    <row r="278" spans="1:4">
      <c r="A278" s="15">
        <f>IF(Reisekosten!N246="Ja",$A$9,0)</f>
        <v>0</v>
      </c>
      <c r="B278" s="15">
        <f>IF(Reisekosten!O246="Ja",$B$9,0)</f>
        <v>0</v>
      </c>
      <c r="C278" s="15">
        <f>IF(Reisekosten!P246="Ja",$C$9,0)</f>
        <v>0</v>
      </c>
      <c r="D278" s="17">
        <f t="shared" si="6"/>
        <v>1</v>
      </c>
    </row>
    <row r="279" spans="1:4">
      <c r="A279" s="15">
        <f>IF(Reisekosten!N247="Ja",$A$9,0)</f>
        <v>0</v>
      </c>
      <c r="B279" s="15">
        <f>IF(Reisekosten!O247="Ja",$B$9,0)</f>
        <v>0</v>
      </c>
      <c r="C279" s="15">
        <f>IF(Reisekosten!P247="Ja",$C$9,0)</f>
        <v>0</v>
      </c>
      <c r="D279" s="17">
        <f t="shared" si="6"/>
        <v>1</v>
      </c>
    </row>
    <row r="280" spans="1:4">
      <c r="A280" s="15">
        <f>IF(Reisekosten!N248="Ja",$A$9,0)</f>
        <v>0</v>
      </c>
      <c r="B280" s="15">
        <f>IF(Reisekosten!O248="Ja",$B$9,0)</f>
        <v>0</v>
      </c>
      <c r="C280" s="15">
        <f>IF(Reisekosten!P248="Ja",$C$9,0)</f>
        <v>0</v>
      </c>
      <c r="D280" s="17">
        <f t="shared" si="6"/>
        <v>1</v>
      </c>
    </row>
    <row r="281" spans="1:4">
      <c r="A281" s="15">
        <f>IF(Reisekosten!N249="Ja",$A$9,0)</f>
        <v>0</v>
      </c>
      <c r="B281" s="15">
        <f>IF(Reisekosten!O249="Ja",$B$9,0)</f>
        <v>0</v>
      </c>
      <c r="C281" s="15">
        <f>IF(Reisekosten!P249="Ja",$C$9,0)</f>
        <v>0</v>
      </c>
      <c r="D281" s="17">
        <f t="shared" si="6"/>
        <v>1</v>
      </c>
    </row>
    <row r="282" spans="1:4">
      <c r="A282" s="15">
        <f>IF(Reisekosten!N250="Ja",$A$9,0)</f>
        <v>0</v>
      </c>
      <c r="B282" s="15">
        <f>IF(Reisekosten!O250="Ja",$B$9,0)</f>
        <v>0</v>
      </c>
      <c r="C282" s="15">
        <f>IF(Reisekosten!P250="Ja",$C$9,0)</f>
        <v>0</v>
      </c>
      <c r="D282" s="17">
        <f t="shared" si="6"/>
        <v>1</v>
      </c>
    </row>
    <row r="283" spans="1:4">
      <c r="A283" s="15">
        <f>IF(Reisekosten!N251="Ja",$A$9,0)</f>
        <v>0</v>
      </c>
      <c r="B283" s="15">
        <f>IF(Reisekosten!O251="Ja",$B$9,0)</f>
        <v>0</v>
      </c>
      <c r="C283" s="15">
        <f>IF(Reisekosten!P251="Ja",$C$9,0)</f>
        <v>0</v>
      </c>
      <c r="D283" s="17">
        <f t="shared" si="6"/>
        <v>1</v>
      </c>
    </row>
    <row r="284" spans="1:4">
      <c r="A284" s="15">
        <f>IF(Reisekosten!N252="Ja",$A$9,0)</f>
        <v>0</v>
      </c>
      <c r="B284" s="15">
        <f>IF(Reisekosten!O252="Ja",$B$9,0)</f>
        <v>0</v>
      </c>
      <c r="C284" s="15">
        <f>IF(Reisekosten!P252="Ja",$C$9,0)</f>
        <v>0</v>
      </c>
      <c r="D284" s="17">
        <f t="shared" si="6"/>
        <v>1</v>
      </c>
    </row>
    <row r="285" spans="1:4">
      <c r="A285" s="15">
        <f>IF(Reisekosten!N253="Ja",$A$9,0)</f>
        <v>0</v>
      </c>
      <c r="B285" s="15">
        <f>IF(Reisekosten!O253="Ja",$B$9,0)</f>
        <v>0</v>
      </c>
      <c r="C285" s="15">
        <f>IF(Reisekosten!P253="Ja",$C$9,0)</f>
        <v>0</v>
      </c>
      <c r="D285" s="17">
        <f t="shared" si="6"/>
        <v>1</v>
      </c>
    </row>
    <row r="286" spans="1:4">
      <c r="A286" s="15">
        <f>IF(Reisekosten!N254="Ja",$A$9,0)</f>
        <v>0</v>
      </c>
      <c r="B286" s="15">
        <f>IF(Reisekosten!O254="Ja",$B$9,0)</f>
        <v>0</v>
      </c>
      <c r="C286" s="15">
        <f>IF(Reisekosten!P254="Ja",$C$9,0)</f>
        <v>0</v>
      </c>
      <c r="D286" s="17">
        <f t="shared" si="6"/>
        <v>1</v>
      </c>
    </row>
    <row r="287" spans="1:4">
      <c r="A287" s="15">
        <f>IF(Reisekosten!N255="Ja",$A$9,0)</f>
        <v>0</v>
      </c>
      <c r="B287" s="15">
        <f>IF(Reisekosten!O255="Ja",$B$9,0)</f>
        <v>0</v>
      </c>
      <c r="C287" s="15">
        <f>IF(Reisekosten!P255="Ja",$C$9,0)</f>
        <v>0</v>
      </c>
      <c r="D287" s="17">
        <f t="shared" si="6"/>
        <v>1</v>
      </c>
    </row>
    <row r="288" spans="1:4">
      <c r="A288" s="15">
        <f>IF(Reisekosten!N256="Ja",$A$9,0)</f>
        <v>0</v>
      </c>
      <c r="B288" s="15">
        <f>IF(Reisekosten!O256="Ja",$B$9,0)</f>
        <v>0</v>
      </c>
      <c r="C288" s="15">
        <f>IF(Reisekosten!P256="Ja",$C$9,0)</f>
        <v>0</v>
      </c>
      <c r="D288" s="17">
        <f t="shared" si="6"/>
        <v>1</v>
      </c>
    </row>
    <row r="289" spans="1:4">
      <c r="A289" s="15">
        <f>IF(Reisekosten!N257="Ja",$A$9,0)</f>
        <v>0</v>
      </c>
      <c r="B289" s="15">
        <f>IF(Reisekosten!O257="Ja",$B$9,0)</f>
        <v>0</v>
      </c>
      <c r="C289" s="15">
        <f>IF(Reisekosten!P257="Ja",$C$9,0)</f>
        <v>0</v>
      </c>
      <c r="D289" s="17">
        <f t="shared" si="6"/>
        <v>1</v>
      </c>
    </row>
    <row r="290" spans="1:4">
      <c r="A290" s="15">
        <f>IF(Reisekosten!N258="Ja",$A$9,0)</f>
        <v>0</v>
      </c>
      <c r="B290" s="15">
        <f>IF(Reisekosten!O258="Ja",$B$9,0)</f>
        <v>0</v>
      </c>
      <c r="C290" s="15">
        <f>IF(Reisekosten!P258="Ja",$C$9,0)</f>
        <v>0</v>
      </c>
      <c r="D290" s="17">
        <f t="shared" si="6"/>
        <v>1</v>
      </c>
    </row>
    <row r="291" spans="1:4">
      <c r="A291" s="15">
        <f>IF(Reisekosten!N259="Ja",$A$9,0)</f>
        <v>0</v>
      </c>
      <c r="B291" s="15">
        <f>IF(Reisekosten!O259="Ja",$B$9,0)</f>
        <v>0</v>
      </c>
      <c r="C291" s="15">
        <f>IF(Reisekosten!P259="Ja",$C$9,0)</f>
        <v>0</v>
      </c>
      <c r="D291" s="17">
        <f t="shared" si="6"/>
        <v>1</v>
      </c>
    </row>
    <row r="292" spans="1:4">
      <c r="A292" s="15">
        <f>IF(Reisekosten!N260="Ja",$A$9,0)</f>
        <v>0</v>
      </c>
      <c r="B292" s="15">
        <f>IF(Reisekosten!O260="Ja",$B$9,0)</f>
        <v>0</v>
      </c>
      <c r="C292" s="15">
        <f>IF(Reisekosten!P260="Ja",$C$9,0)</f>
        <v>0</v>
      </c>
      <c r="D292" s="17">
        <f t="shared" si="6"/>
        <v>1</v>
      </c>
    </row>
    <row r="293" spans="1:4">
      <c r="A293" s="15">
        <f>IF(Reisekosten!N261="Ja",$A$9,0)</f>
        <v>0</v>
      </c>
      <c r="B293" s="15">
        <f>IF(Reisekosten!O261="Ja",$B$9,0)</f>
        <v>0</v>
      </c>
      <c r="C293" s="15">
        <f>IF(Reisekosten!P261="Ja",$C$9,0)</f>
        <v>0</v>
      </c>
      <c r="D293" s="17">
        <f t="shared" si="6"/>
        <v>1</v>
      </c>
    </row>
    <row r="294" spans="1:4">
      <c r="A294" s="15">
        <f>IF(Reisekosten!N262="Ja",$A$9,0)</f>
        <v>0</v>
      </c>
      <c r="B294" s="15">
        <f>IF(Reisekosten!O262="Ja",$B$9,0)</f>
        <v>0</v>
      </c>
      <c r="C294" s="15">
        <f>IF(Reisekosten!P262="Ja",$C$9,0)</f>
        <v>0</v>
      </c>
      <c r="D294" s="17">
        <f t="shared" si="6"/>
        <v>1</v>
      </c>
    </row>
    <row r="295" spans="1:4">
      <c r="A295" s="15">
        <f>IF(Reisekosten!N263="Ja",$A$9,0)</f>
        <v>0</v>
      </c>
      <c r="B295" s="15">
        <f>IF(Reisekosten!O263="Ja",$B$9,0)</f>
        <v>0</v>
      </c>
      <c r="C295" s="15">
        <f>IF(Reisekosten!P263="Ja",$C$9,0)</f>
        <v>0</v>
      </c>
      <c r="D295" s="17">
        <f t="shared" si="6"/>
        <v>1</v>
      </c>
    </row>
    <row r="296" spans="1:4">
      <c r="A296" s="15">
        <f>IF(Reisekosten!N264="Ja",$A$9,0)</f>
        <v>0</v>
      </c>
      <c r="B296" s="15">
        <f>IF(Reisekosten!O264="Ja",$B$9,0)</f>
        <v>0</v>
      </c>
      <c r="C296" s="15">
        <f>IF(Reisekosten!P264="Ja",$C$9,0)</f>
        <v>0</v>
      </c>
      <c r="D296" s="17">
        <f t="shared" si="6"/>
        <v>1</v>
      </c>
    </row>
    <row r="297" spans="1:4">
      <c r="A297" s="15">
        <f>IF(Reisekosten!N265="Ja",$A$9,0)</f>
        <v>0</v>
      </c>
      <c r="B297" s="15">
        <f>IF(Reisekosten!O265="Ja",$B$9,0)</f>
        <v>0</v>
      </c>
      <c r="C297" s="15">
        <f>IF(Reisekosten!P265="Ja",$C$9,0)</f>
        <v>0</v>
      </c>
      <c r="D297" s="17">
        <f t="shared" si="6"/>
        <v>1</v>
      </c>
    </row>
    <row r="298" spans="1:4">
      <c r="A298" s="15">
        <f>IF(Reisekosten!N266="Ja",$A$9,0)</f>
        <v>0</v>
      </c>
      <c r="B298" s="15">
        <f>IF(Reisekosten!O266="Ja",$B$9,0)</f>
        <v>0</v>
      </c>
      <c r="C298" s="15">
        <f>IF(Reisekosten!P266="Ja",$C$9,0)</f>
        <v>0</v>
      </c>
      <c r="D298" s="17">
        <f t="shared" si="6"/>
        <v>1</v>
      </c>
    </row>
    <row r="299" spans="1:4">
      <c r="A299" s="15">
        <f>IF(Reisekosten!N267="Ja",$A$9,0)</f>
        <v>0</v>
      </c>
      <c r="B299" s="15">
        <f>IF(Reisekosten!O267="Ja",$B$9,0)</f>
        <v>0</v>
      </c>
      <c r="C299" s="15">
        <f>IF(Reisekosten!P267="Ja",$C$9,0)</f>
        <v>0</v>
      </c>
      <c r="D299" s="17">
        <f t="shared" ref="D299:D362" si="7">1-SUM(A299:C299)</f>
        <v>1</v>
      </c>
    </row>
    <row r="300" spans="1:4">
      <c r="A300" s="15">
        <f>IF(Reisekosten!N268="Ja",$A$9,0)</f>
        <v>0</v>
      </c>
      <c r="B300" s="15">
        <f>IF(Reisekosten!O268="Ja",$B$9,0)</f>
        <v>0</v>
      </c>
      <c r="C300" s="15">
        <f>IF(Reisekosten!P268="Ja",$C$9,0)</f>
        <v>0</v>
      </c>
      <c r="D300" s="17">
        <f t="shared" si="7"/>
        <v>1</v>
      </c>
    </row>
    <row r="301" spans="1:4">
      <c r="A301" s="15">
        <f>IF(Reisekosten!N269="Ja",$A$9,0)</f>
        <v>0</v>
      </c>
      <c r="B301" s="15">
        <f>IF(Reisekosten!O269="Ja",$B$9,0)</f>
        <v>0</v>
      </c>
      <c r="C301" s="15">
        <f>IF(Reisekosten!P269="Ja",$C$9,0)</f>
        <v>0</v>
      </c>
      <c r="D301" s="17">
        <f t="shared" si="7"/>
        <v>1</v>
      </c>
    </row>
    <row r="302" spans="1:4">
      <c r="A302" s="15">
        <f>IF(Reisekosten!N270="Ja",$A$9,0)</f>
        <v>0</v>
      </c>
      <c r="B302" s="15">
        <f>IF(Reisekosten!O270="Ja",$B$9,0)</f>
        <v>0</v>
      </c>
      <c r="C302" s="15">
        <f>IF(Reisekosten!P270="Ja",$C$9,0)</f>
        <v>0</v>
      </c>
      <c r="D302" s="17">
        <f t="shared" si="7"/>
        <v>1</v>
      </c>
    </row>
    <row r="303" spans="1:4">
      <c r="A303" s="15">
        <f>IF(Reisekosten!N271="Ja",$A$9,0)</f>
        <v>0</v>
      </c>
      <c r="B303" s="15">
        <f>IF(Reisekosten!O271="Ja",$B$9,0)</f>
        <v>0</v>
      </c>
      <c r="C303" s="15">
        <f>IF(Reisekosten!P271="Ja",$C$9,0)</f>
        <v>0</v>
      </c>
      <c r="D303" s="17">
        <f t="shared" si="7"/>
        <v>1</v>
      </c>
    </row>
    <row r="304" spans="1:4">
      <c r="A304" s="15">
        <f>IF(Reisekosten!N272="Ja",$A$9,0)</f>
        <v>0</v>
      </c>
      <c r="B304" s="15">
        <f>IF(Reisekosten!O272="Ja",$B$9,0)</f>
        <v>0</v>
      </c>
      <c r="C304" s="15">
        <f>IF(Reisekosten!P272="Ja",$C$9,0)</f>
        <v>0</v>
      </c>
      <c r="D304" s="17">
        <f t="shared" si="7"/>
        <v>1</v>
      </c>
    </row>
    <row r="305" spans="1:4">
      <c r="A305" s="15">
        <f>IF(Reisekosten!N273="Ja",$A$9,0)</f>
        <v>0</v>
      </c>
      <c r="B305" s="15">
        <f>IF(Reisekosten!O273="Ja",$B$9,0)</f>
        <v>0</v>
      </c>
      <c r="C305" s="15">
        <f>IF(Reisekosten!P273="Ja",$C$9,0)</f>
        <v>0</v>
      </c>
      <c r="D305" s="17">
        <f t="shared" si="7"/>
        <v>1</v>
      </c>
    </row>
    <row r="306" spans="1:4">
      <c r="A306" s="15">
        <f>IF(Reisekosten!N274="Ja",$A$9,0)</f>
        <v>0</v>
      </c>
      <c r="B306" s="15">
        <f>IF(Reisekosten!O274="Ja",$B$9,0)</f>
        <v>0</v>
      </c>
      <c r="C306" s="15">
        <f>IF(Reisekosten!P274="Ja",$C$9,0)</f>
        <v>0</v>
      </c>
      <c r="D306" s="17">
        <f t="shared" si="7"/>
        <v>1</v>
      </c>
    </row>
    <row r="307" spans="1:4">
      <c r="A307" s="15">
        <f>IF(Reisekosten!N275="Ja",$A$9,0)</f>
        <v>0</v>
      </c>
      <c r="B307" s="15">
        <f>IF(Reisekosten!O275="Ja",$B$9,0)</f>
        <v>0</v>
      </c>
      <c r="C307" s="15">
        <f>IF(Reisekosten!P275="Ja",$C$9,0)</f>
        <v>0</v>
      </c>
      <c r="D307" s="17">
        <f t="shared" si="7"/>
        <v>1</v>
      </c>
    </row>
    <row r="308" spans="1:4">
      <c r="A308" s="15">
        <f>IF(Reisekosten!N276="Ja",$A$9,0)</f>
        <v>0</v>
      </c>
      <c r="B308" s="15">
        <f>IF(Reisekosten!O276="Ja",$B$9,0)</f>
        <v>0</v>
      </c>
      <c r="C308" s="15">
        <f>IF(Reisekosten!P276="Ja",$C$9,0)</f>
        <v>0</v>
      </c>
      <c r="D308" s="17">
        <f t="shared" si="7"/>
        <v>1</v>
      </c>
    </row>
    <row r="309" spans="1:4">
      <c r="A309" s="15">
        <f>IF(Reisekosten!N277="Ja",$A$9,0)</f>
        <v>0</v>
      </c>
      <c r="B309" s="15">
        <f>IF(Reisekosten!O277="Ja",$B$9,0)</f>
        <v>0</v>
      </c>
      <c r="C309" s="15">
        <f>IF(Reisekosten!P277="Ja",$C$9,0)</f>
        <v>0</v>
      </c>
      <c r="D309" s="17">
        <f t="shared" si="7"/>
        <v>1</v>
      </c>
    </row>
    <row r="310" spans="1:4">
      <c r="A310" s="15">
        <f>IF(Reisekosten!N278="Ja",$A$9,0)</f>
        <v>0</v>
      </c>
      <c r="B310" s="15">
        <f>IF(Reisekosten!O278="Ja",$B$9,0)</f>
        <v>0</v>
      </c>
      <c r="C310" s="15">
        <f>IF(Reisekosten!P278="Ja",$C$9,0)</f>
        <v>0</v>
      </c>
      <c r="D310" s="17">
        <f t="shared" si="7"/>
        <v>1</v>
      </c>
    </row>
    <row r="311" spans="1:4">
      <c r="A311" s="15">
        <f>IF(Reisekosten!N279="Ja",$A$9,0)</f>
        <v>0</v>
      </c>
      <c r="B311" s="15">
        <f>IF(Reisekosten!O279="Ja",$B$9,0)</f>
        <v>0</v>
      </c>
      <c r="C311" s="15">
        <f>IF(Reisekosten!P279="Ja",$C$9,0)</f>
        <v>0</v>
      </c>
      <c r="D311" s="17">
        <f t="shared" si="7"/>
        <v>1</v>
      </c>
    </row>
    <row r="312" spans="1:4">
      <c r="A312" s="15">
        <f>IF(Reisekosten!N280="Ja",$A$9,0)</f>
        <v>0</v>
      </c>
      <c r="B312" s="15">
        <f>IF(Reisekosten!O280="Ja",$B$9,0)</f>
        <v>0</v>
      </c>
      <c r="C312" s="15">
        <f>IF(Reisekosten!P280="Ja",$C$9,0)</f>
        <v>0</v>
      </c>
      <c r="D312" s="17">
        <f t="shared" si="7"/>
        <v>1</v>
      </c>
    </row>
    <row r="313" spans="1:4">
      <c r="A313" s="15">
        <f>IF(Reisekosten!N281="Ja",$A$9,0)</f>
        <v>0</v>
      </c>
      <c r="B313" s="15">
        <f>IF(Reisekosten!O281="Ja",$B$9,0)</f>
        <v>0</v>
      </c>
      <c r="C313" s="15">
        <f>IF(Reisekosten!P281="Ja",$C$9,0)</f>
        <v>0</v>
      </c>
      <c r="D313" s="17">
        <f t="shared" si="7"/>
        <v>1</v>
      </c>
    </row>
    <row r="314" spans="1:4">
      <c r="A314" s="15">
        <f>IF(Reisekosten!N282="Ja",$A$9,0)</f>
        <v>0</v>
      </c>
      <c r="B314" s="15">
        <f>IF(Reisekosten!O282="Ja",$B$9,0)</f>
        <v>0</v>
      </c>
      <c r="C314" s="15">
        <f>IF(Reisekosten!P282="Ja",$C$9,0)</f>
        <v>0</v>
      </c>
      <c r="D314" s="17">
        <f t="shared" si="7"/>
        <v>1</v>
      </c>
    </row>
    <row r="315" spans="1:4">
      <c r="A315" s="15">
        <f>IF(Reisekosten!N283="Ja",$A$9,0)</f>
        <v>0</v>
      </c>
      <c r="B315" s="15">
        <f>IF(Reisekosten!O283="Ja",$B$9,0)</f>
        <v>0</v>
      </c>
      <c r="C315" s="15">
        <f>IF(Reisekosten!P283="Ja",$C$9,0)</f>
        <v>0</v>
      </c>
      <c r="D315" s="17">
        <f t="shared" si="7"/>
        <v>1</v>
      </c>
    </row>
    <row r="316" spans="1:4">
      <c r="A316" s="15">
        <f>IF(Reisekosten!N284="Ja",$A$9,0)</f>
        <v>0</v>
      </c>
      <c r="B316" s="15">
        <f>IF(Reisekosten!O284="Ja",$B$9,0)</f>
        <v>0</v>
      </c>
      <c r="C316" s="15">
        <f>IF(Reisekosten!P284="Ja",$C$9,0)</f>
        <v>0</v>
      </c>
      <c r="D316" s="17">
        <f t="shared" si="7"/>
        <v>1</v>
      </c>
    </row>
    <row r="317" spans="1:4">
      <c r="A317" s="15">
        <f>IF(Reisekosten!N285="Ja",$A$9,0)</f>
        <v>0</v>
      </c>
      <c r="B317" s="15">
        <f>IF(Reisekosten!O285="Ja",$B$9,0)</f>
        <v>0</v>
      </c>
      <c r="C317" s="15">
        <f>IF(Reisekosten!P285="Ja",$C$9,0)</f>
        <v>0</v>
      </c>
      <c r="D317" s="17">
        <f t="shared" si="7"/>
        <v>1</v>
      </c>
    </row>
    <row r="318" spans="1:4">
      <c r="A318" s="15">
        <f>IF(Reisekosten!N286="Ja",$A$9,0)</f>
        <v>0</v>
      </c>
      <c r="B318" s="15">
        <f>IF(Reisekosten!O286="Ja",$B$9,0)</f>
        <v>0</v>
      </c>
      <c r="C318" s="15">
        <f>IF(Reisekosten!P286="Ja",$C$9,0)</f>
        <v>0</v>
      </c>
      <c r="D318" s="17">
        <f t="shared" si="7"/>
        <v>1</v>
      </c>
    </row>
    <row r="319" spans="1:4">
      <c r="A319" s="15">
        <f>IF(Reisekosten!N287="Ja",$A$9,0)</f>
        <v>0</v>
      </c>
      <c r="B319" s="15">
        <f>IF(Reisekosten!O287="Ja",$B$9,0)</f>
        <v>0</v>
      </c>
      <c r="C319" s="15">
        <f>IF(Reisekosten!P287="Ja",$C$9,0)</f>
        <v>0</v>
      </c>
      <c r="D319" s="17">
        <f t="shared" si="7"/>
        <v>1</v>
      </c>
    </row>
    <row r="320" spans="1:4">
      <c r="A320" s="15">
        <f>IF(Reisekosten!N288="Ja",$A$9,0)</f>
        <v>0</v>
      </c>
      <c r="B320" s="15">
        <f>IF(Reisekosten!O288="Ja",$B$9,0)</f>
        <v>0</v>
      </c>
      <c r="C320" s="15">
        <f>IF(Reisekosten!P288="Ja",$C$9,0)</f>
        <v>0</v>
      </c>
      <c r="D320" s="17">
        <f t="shared" si="7"/>
        <v>1</v>
      </c>
    </row>
    <row r="321" spans="1:4">
      <c r="A321" s="15">
        <f>IF(Reisekosten!N289="Ja",$A$9,0)</f>
        <v>0</v>
      </c>
      <c r="B321" s="15">
        <f>IF(Reisekosten!O289="Ja",$B$9,0)</f>
        <v>0</v>
      </c>
      <c r="C321" s="15">
        <f>IF(Reisekosten!P289="Ja",$C$9,0)</f>
        <v>0</v>
      </c>
      <c r="D321" s="17">
        <f t="shared" si="7"/>
        <v>1</v>
      </c>
    </row>
    <row r="322" spans="1:4">
      <c r="A322" s="15">
        <f>IF(Reisekosten!N290="Ja",$A$9,0)</f>
        <v>0</v>
      </c>
      <c r="B322" s="15">
        <f>IF(Reisekosten!O290="Ja",$B$9,0)</f>
        <v>0</v>
      </c>
      <c r="C322" s="15">
        <f>IF(Reisekosten!P290="Ja",$C$9,0)</f>
        <v>0</v>
      </c>
      <c r="D322" s="17">
        <f t="shared" si="7"/>
        <v>1</v>
      </c>
    </row>
    <row r="323" spans="1:4">
      <c r="A323" s="15">
        <f>IF(Reisekosten!N291="Ja",$A$9,0)</f>
        <v>0</v>
      </c>
      <c r="B323" s="15">
        <f>IF(Reisekosten!O291="Ja",$B$9,0)</f>
        <v>0</v>
      </c>
      <c r="C323" s="15">
        <f>IF(Reisekosten!P291="Ja",$C$9,0)</f>
        <v>0</v>
      </c>
      <c r="D323" s="17">
        <f t="shared" si="7"/>
        <v>1</v>
      </c>
    </row>
    <row r="324" spans="1:4">
      <c r="A324" s="15">
        <f>IF(Reisekosten!N292="Ja",$A$9,0)</f>
        <v>0</v>
      </c>
      <c r="B324" s="15">
        <f>IF(Reisekosten!O292="Ja",$B$9,0)</f>
        <v>0</v>
      </c>
      <c r="C324" s="15">
        <f>IF(Reisekosten!P292="Ja",$C$9,0)</f>
        <v>0</v>
      </c>
      <c r="D324" s="17">
        <f t="shared" si="7"/>
        <v>1</v>
      </c>
    </row>
    <row r="325" spans="1:4">
      <c r="A325" s="15">
        <f>IF(Reisekosten!N293="Ja",$A$9,0)</f>
        <v>0</v>
      </c>
      <c r="B325" s="15">
        <f>IF(Reisekosten!O293="Ja",$B$9,0)</f>
        <v>0</v>
      </c>
      <c r="C325" s="15">
        <f>IF(Reisekosten!P293="Ja",$C$9,0)</f>
        <v>0</v>
      </c>
      <c r="D325" s="17">
        <f t="shared" si="7"/>
        <v>1</v>
      </c>
    </row>
    <row r="326" spans="1:4">
      <c r="A326" s="15">
        <f>IF(Reisekosten!N294="Ja",$A$9,0)</f>
        <v>0</v>
      </c>
      <c r="B326" s="15">
        <f>IF(Reisekosten!O294="Ja",$B$9,0)</f>
        <v>0</v>
      </c>
      <c r="C326" s="15">
        <f>IF(Reisekosten!P294="Ja",$C$9,0)</f>
        <v>0</v>
      </c>
      <c r="D326" s="17">
        <f t="shared" si="7"/>
        <v>1</v>
      </c>
    </row>
    <row r="327" spans="1:4">
      <c r="A327" s="15">
        <f>IF(Reisekosten!N295="Ja",$A$9,0)</f>
        <v>0</v>
      </c>
      <c r="B327" s="15">
        <f>IF(Reisekosten!O295="Ja",$B$9,0)</f>
        <v>0</v>
      </c>
      <c r="C327" s="15">
        <f>IF(Reisekosten!P295="Ja",$C$9,0)</f>
        <v>0</v>
      </c>
      <c r="D327" s="17">
        <f t="shared" si="7"/>
        <v>1</v>
      </c>
    </row>
    <row r="328" spans="1:4">
      <c r="A328" s="15">
        <f>IF(Reisekosten!N296="Ja",$A$9,0)</f>
        <v>0</v>
      </c>
      <c r="B328" s="15">
        <f>IF(Reisekosten!O296="Ja",$B$9,0)</f>
        <v>0</v>
      </c>
      <c r="C328" s="15">
        <f>IF(Reisekosten!P296="Ja",$C$9,0)</f>
        <v>0</v>
      </c>
      <c r="D328" s="17">
        <f t="shared" si="7"/>
        <v>1</v>
      </c>
    </row>
    <row r="329" spans="1:4">
      <c r="A329" s="15">
        <f>IF(Reisekosten!N297="Ja",$A$9,0)</f>
        <v>0</v>
      </c>
      <c r="B329" s="15">
        <f>IF(Reisekosten!O297="Ja",$B$9,0)</f>
        <v>0</v>
      </c>
      <c r="C329" s="15">
        <f>IF(Reisekosten!P297="Ja",$C$9,0)</f>
        <v>0</v>
      </c>
      <c r="D329" s="17">
        <f t="shared" si="7"/>
        <v>1</v>
      </c>
    </row>
    <row r="330" spans="1:4">
      <c r="A330" s="15">
        <f>IF(Reisekosten!N298="Ja",$A$9,0)</f>
        <v>0</v>
      </c>
      <c r="B330" s="15">
        <f>IF(Reisekosten!O298="Ja",$B$9,0)</f>
        <v>0</v>
      </c>
      <c r="C330" s="15">
        <f>IF(Reisekosten!P298="Ja",$C$9,0)</f>
        <v>0</v>
      </c>
      <c r="D330" s="17">
        <f t="shared" si="7"/>
        <v>1</v>
      </c>
    </row>
    <row r="331" spans="1:4">
      <c r="A331" s="15">
        <f>IF(Reisekosten!N299="Ja",$A$9,0)</f>
        <v>0</v>
      </c>
      <c r="B331" s="15">
        <f>IF(Reisekosten!O299="Ja",$B$9,0)</f>
        <v>0</v>
      </c>
      <c r="C331" s="15">
        <f>IF(Reisekosten!P299="Ja",$C$9,0)</f>
        <v>0</v>
      </c>
      <c r="D331" s="17">
        <f t="shared" si="7"/>
        <v>1</v>
      </c>
    </row>
    <row r="332" spans="1:4">
      <c r="A332" s="15">
        <f>IF(Reisekosten!N300="Ja",$A$9,0)</f>
        <v>0</v>
      </c>
      <c r="B332" s="15">
        <f>IF(Reisekosten!O300="Ja",$B$9,0)</f>
        <v>0</v>
      </c>
      <c r="C332" s="15">
        <f>IF(Reisekosten!P300="Ja",$C$9,0)</f>
        <v>0</v>
      </c>
      <c r="D332" s="17">
        <f t="shared" si="7"/>
        <v>1</v>
      </c>
    </row>
    <row r="333" spans="1:4">
      <c r="A333" s="15">
        <f>IF(Reisekosten!N301="Ja",$A$9,0)</f>
        <v>0</v>
      </c>
      <c r="B333" s="15">
        <f>IF(Reisekosten!O301="Ja",$B$9,0)</f>
        <v>0</v>
      </c>
      <c r="C333" s="15">
        <f>IF(Reisekosten!P301="Ja",$C$9,0)</f>
        <v>0</v>
      </c>
      <c r="D333" s="17">
        <f t="shared" si="7"/>
        <v>1</v>
      </c>
    </row>
    <row r="334" spans="1:4">
      <c r="A334" s="15">
        <f>IF(Reisekosten!N302="Ja",$A$9,0)</f>
        <v>0</v>
      </c>
      <c r="B334" s="15">
        <f>IF(Reisekosten!O302="Ja",$B$9,0)</f>
        <v>0</v>
      </c>
      <c r="C334" s="15">
        <f>IF(Reisekosten!P302="Ja",$C$9,0)</f>
        <v>0</v>
      </c>
      <c r="D334" s="17">
        <f t="shared" si="7"/>
        <v>1</v>
      </c>
    </row>
    <row r="335" spans="1:4">
      <c r="A335" s="15">
        <f>IF(Reisekosten!N303="Ja",$A$9,0)</f>
        <v>0</v>
      </c>
      <c r="B335" s="15">
        <f>IF(Reisekosten!O303="Ja",$B$9,0)</f>
        <v>0</v>
      </c>
      <c r="C335" s="15">
        <f>IF(Reisekosten!P303="Ja",$C$9,0)</f>
        <v>0</v>
      </c>
      <c r="D335" s="17">
        <f t="shared" si="7"/>
        <v>1</v>
      </c>
    </row>
    <row r="336" spans="1:4">
      <c r="A336" s="15">
        <f>IF(Reisekosten!N304="Ja",$A$9,0)</f>
        <v>0</v>
      </c>
      <c r="B336" s="15">
        <f>IF(Reisekosten!O304="Ja",$B$9,0)</f>
        <v>0</v>
      </c>
      <c r="C336" s="15">
        <f>IF(Reisekosten!P304="Ja",$C$9,0)</f>
        <v>0</v>
      </c>
      <c r="D336" s="17">
        <f t="shared" si="7"/>
        <v>1</v>
      </c>
    </row>
    <row r="337" spans="1:4">
      <c r="A337" s="15">
        <f>IF(Reisekosten!N305="Ja",$A$9,0)</f>
        <v>0</v>
      </c>
      <c r="B337" s="15">
        <f>IF(Reisekosten!O305="Ja",$B$9,0)</f>
        <v>0</v>
      </c>
      <c r="C337" s="15">
        <f>IF(Reisekosten!P305="Ja",$C$9,0)</f>
        <v>0</v>
      </c>
      <c r="D337" s="17">
        <f t="shared" si="7"/>
        <v>1</v>
      </c>
    </row>
    <row r="338" spans="1:4">
      <c r="A338" s="15">
        <f>IF(Reisekosten!N306="Ja",$A$9,0)</f>
        <v>0</v>
      </c>
      <c r="B338" s="15">
        <f>IF(Reisekosten!O306="Ja",$B$9,0)</f>
        <v>0</v>
      </c>
      <c r="C338" s="15">
        <f>IF(Reisekosten!P306="Ja",$C$9,0)</f>
        <v>0</v>
      </c>
      <c r="D338" s="17">
        <f t="shared" si="7"/>
        <v>1</v>
      </c>
    </row>
    <row r="339" spans="1:4">
      <c r="A339" s="15">
        <f>IF(Reisekosten!N307="Ja",$A$9,0)</f>
        <v>0</v>
      </c>
      <c r="B339" s="15">
        <f>IF(Reisekosten!O307="Ja",$B$9,0)</f>
        <v>0</v>
      </c>
      <c r="C339" s="15">
        <f>IF(Reisekosten!P307="Ja",$C$9,0)</f>
        <v>0</v>
      </c>
      <c r="D339" s="17">
        <f t="shared" si="7"/>
        <v>1</v>
      </c>
    </row>
    <row r="340" spans="1:4">
      <c r="A340" s="15">
        <f>IF(Reisekosten!N308="Ja",$A$9,0)</f>
        <v>0</v>
      </c>
      <c r="B340" s="15">
        <f>IF(Reisekosten!O308="Ja",$B$9,0)</f>
        <v>0</v>
      </c>
      <c r="C340" s="15">
        <f>IF(Reisekosten!P308="Ja",$C$9,0)</f>
        <v>0</v>
      </c>
      <c r="D340" s="17">
        <f t="shared" si="7"/>
        <v>1</v>
      </c>
    </row>
    <row r="341" spans="1:4">
      <c r="A341" s="15">
        <f>IF(Reisekosten!N309="Ja",$A$9,0)</f>
        <v>0</v>
      </c>
      <c r="B341" s="15">
        <f>IF(Reisekosten!O309="Ja",$B$9,0)</f>
        <v>0</v>
      </c>
      <c r="C341" s="15">
        <f>IF(Reisekosten!P309="Ja",$C$9,0)</f>
        <v>0</v>
      </c>
      <c r="D341" s="17">
        <f t="shared" si="7"/>
        <v>1</v>
      </c>
    </row>
    <row r="342" spans="1:4">
      <c r="A342" s="15">
        <f>IF(Reisekosten!N310="Ja",$A$9,0)</f>
        <v>0</v>
      </c>
      <c r="B342" s="15">
        <f>IF(Reisekosten!O310="Ja",$B$9,0)</f>
        <v>0</v>
      </c>
      <c r="C342" s="15">
        <f>IF(Reisekosten!P310="Ja",$C$9,0)</f>
        <v>0</v>
      </c>
      <c r="D342" s="17">
        <f t="shared" si="7"/>
        <v>1</v>
      </c>
    </row>
    <row r="343" spans="1:4">
      <c r="A343" s="15">
        <f>IF(Reisekosten!N311="Ja",$A$9,0)</f>
        <v>0</v>
      </c>
      <c r="B343" s="15">
        <f>IF(Reisekosten!O311="Ja",$B$9,0)</f>
        <v>0</v>
      </c>
      <c r="C343" s="15">
        <f>IF(Reisekosten!P311="Ja",$C$9,0)</f>
        <v>0</v>
      </c>
      <c r="D343" s="17">
        <f t="shared" si="7"/>
        <v>1</v>
      </c>
    </row>
    <row r="344" spans="1:4">
      <c r="A344" s="15">
        <f>IF(Reisekosten!N312="Ja",$A$9,0)</f>
        <v>0</v>
      </c>
      <c r="B344" s="15">
        <f>IF(Reisekosten!O312="Ja",$B$9,0)</f>
        <v>0</v>
      </c>
      <c r="C344" s="15">
        <f>IF(Reisekosten!P312="Ja",$C$9,0)</f>
        <v>0</v>
      </c>
      <c r="D344" s="17">
        <f t="shared" si="7"/>
        <v>1</v>
      </c>
    </row>
    <row r="345" spans="1:4">
      <c r="A345" s="15">
        <f>IF(Reisekosten!N313="Ja",$A$9,0)</f>
        <v>0</v>
      </c>
      <c r="B345" s="15">
        <f>IF(Reisekosten!O313="Ja",$B$9,0)</f>
        <v>0</v>
      </c>
      <c r="C345" s="15">
        <f>IF(Reisekosten!P313="Ja",$C$9,0)</f>
        <v>0</v>
      </c>
      <c r="D345" s="17">
        <f t="shared" si="7"/>
        <v>1</v>
      </c>
    </row>
    <row r="346" spans="1:4">
      <c r="A346" s="15">
        <f>IF(Reisekosten!N314="Ja",$A$9,0)</f>
        <v>0</v>
      </c>
      <c r="B346" s="15">
        <f>IF(Reisekosten!O314="Ja",$B$9,0)</f>
        <v>0</v>
      </c>
      <c r="C346" s="15">
        <f>IF(Reisekosten!P314="Ja",$C$9,0)</f>
        <v>0</v>
      </c>
      <c r="D346" s="17">
        <f t="shared" si="7"/>
        <v>1</v>
      </c>
    </row>
    <row r="347" spans="1:4">
      <c r="A347" s="15">
        <f>IF(Reisekosten!N315="Ja",$A$9,0)</f>
        <v>0</v>
      </c>
      <c r="B347" s="15">
        <f>IF(Reisekosten!O315="Ja",$B$9,0)</f>
        <v>0</v>
      </c>
      <c r="C347" s="15">
        <f>IF(Reisekosten!P315="Ja",$C$9,0)</f>
        <v>0</v>
      </c>
      <c r="D347" s="17">
        <f t="shared" si="7"/>
        <v>1</v>
      </c>
    </row>
    <row r="348" spans="1:4">
      <c r="A348" s="15">
        <f>IF(Reisekosten!N316="Ja",$A$9,0)</f>
        <v>0</v>
      </c>
      <c r="B348" s="15">
        <f>IF(Reisekosten!O316="Ja",$B$9,0)</f>
        <v>0</v>
      </c>
      <c r="C348" s="15">
        <f>IF(Reisekosten!P316="Ja",$C$9,0)</f>
        <v>0</v>
      </c>
      <c r="D348" s="17">
        <f t="shared" si="7"/>
        <v>1</v>
      </c>
    </row>
    <row r="349" spans="1:4">
      <c r="A349" s="15">
        <f>IF(Reisekosten!N317="Ja",$A$9,0)</f>
        <v>0</v>
      </c>
      <c r="B349" s="15">
        <f>IF(Reisekosten!O317="Ja",$B$9,0)</f>
        <v>0</v>
      </c>
      <c r="C349" s="15">
        <f>IF(Reisekosten!P317="Ja",$C$9,0)</f>
        <v>0</v>
      </c>
      <c r="D349" s="17">
        <f t="shared" si="7"/>
        <v>1</v>
      </c>
    </row>
    <row r="350" spans="1:4">
      <c r="A350" s="15">
        <f>IF(Reisekosten!N318="Ja",$A$9,0)</f>
        <v>0</v>
      </c>
      <c r="B350" s="15">
        <f>IF(Reisekosten!O318="Ja",$B$9,0)</f>
        <v>0</v>
      </c>
      <c r="C350" s="15">
        <f>IF(Reisekosten!P318="Ja",$C$9,0)</f>
        <v>0</v>
      </c>
      <c r="D350" s="17">
        <f t="shared" si="7"/>
        <v>1</v>
      </c>
    </row>
    <row r="351" spans="1:4">
      <c r="A351" s="15">
        <f>IF(Reisekosten!N319="Ja",$A$9,0)</f>
        <v>0</v>
      </c>
      <c r="B351" s="15">
        <f>IF(Reisekosten!O319="Ja",$B$9,0)</f>
        <v>0</v>
      </c>
      <c r="C351" s="15">
        <f>IF(Reisekosten!P319="Ja",$C$9,0)</f>
        <v>0</v>
      </c>
      <c r="D351" s="17">
        <f t="shared" si="7"/>
        <v>1</v>
      </c>
    </row>
    <row r="352" spans="1:4">
      <c r="A352" s="15">
        <f>IF(Reisekosten!N320="Ja",$A$9,0)</f>
        <v>0</v>
      </c>
      <c r="B352" s="15">
        <f>IF(Reisekosten!O320="Ja",$B$9,0)</f>
        <v>0</v>
      </c>
      <c r="C352" s="15">
        <f>IF(Reisekosten!P320="Ja",$C$9,0)</f>
        <v>0</v>
      </c>
      <c r="D352" s="17">
        <f t="shared" si="7"/>
        <v>1</v>
      </c>
    </row>
    <row r="353" spans="1:4">
      <c r="A353" s="15">
        <f>IF(Reisekosten!N321="Ja",$A$9,0)</f>
        <v>0</v>
      </c>
      <c r="B353" s="15">
        <f>IF(Reisekosten!O321="Ja",$B$9,0)</f>
        <v>0</v>
      </c>
      <c r="C353" s="15">
        <f>IF(Reisekosten!P321="Ja",$C$9,0)</f>
        <v>0</v>
      </c>
      <c r="D353" s="17">
        <f t="shared" si="7"/>
        <v>1</v>
      </c>
    </row>
    <row r="354" spans="1:4">
      <c r="A354" s="15">
        <f>IF(Reisekosten!N322="Ja",$A$9,0)</f>
        <v>0</v>
      </c>
      <c r="B354" s="15">
        <f>IF(Reisekosten!O322="Ja",$B$9,0)</f>
        <v>0</v>
      </c>
      <c r="C354" s="15">
        <f>IF(Reisekosten!P322="Ja",$C$9,0)</f>
        <v>0</v>
      </c>
      <c r="D354" s="17">
        <f t="shared" si="7"/>
        <v>1</v>
      </c>
    </row>
    <row r="355" spans="1:4">
      <c r="A355" s="15">
        <f>IF(Reisekosten!N323="Ja",$A$9,0)</f>
        <v>0</v>
      </c>
      <c r="B355" s="15">
        <f>IF(Reisekosten!O323="Ja",$B$9,0)</f>
        <v>0</v>
      </c>
      <c r="C355" s="15">
        <f>IF(Reisekosten!P323="Ja",$C$9,0)</f>
        <v>0</v>
      </c>
      <c r="D355" s="17">
        <f t="shared" si="7"/>
        <v>1</v>
      </c>
    </row>
    <row r="356" spans="1:4">
      <c r="A356" s="15">
        <f>IF(Reisekosten!N324="Ja",$A$9,0)</f>
        <v>0</v>
      </c>
      <c r="B356" s="15">
        <f>IF(Reisekosten!O324="Ja",$B$9,0)</f>
        <v>0</v>
      </c>
      <c r="C356" s="15">
        <f>IF(Reisekosten!P324="Ja",$C$9,0)</f>
        <v>0</v>
      </c>
      <c r="D356" s="17">
        <f t="shared" si="7"/>
        <v>1</v>
      </c>
    </row>
    <row r="357" spans="1:4">
      <c r="A357" s="15">
        <f>IF(Reisekosten!N325="Ja",$A$9,0)</f>
        <v>0</v>
      </c>
      <c r="B357" s="15">
        <f>IF(Reisekosten!O325="Ja",$B$9,0)</f>
        <v>0</v>
      </c>
      <c r="C357" s="15">
        <f>IF(Reisekosten!P325="Ja",$C$9,0)</f>
        <v>0</v>
      </c>
      <c r="D357" s="17">
        <f t="shared" si="7"/>
        <v>1</v>
      </c>
    </row>
    <row r="358" spans="1:4">
      <c r="A358" s="15">
        <f>IF(Reisekosten!N326="Ja",$A$9,0)</f>
        <v>0</v>
      </c>
      <c r="B358" s="15">
        <f>IF(Reisekosten!O326="Ja",$B$9,0)</f>
        <v>0</v>
      </c>
      <c r="C358" s="15">
        <f>IF(Reisekosten!P326="Ja",$C$9,0)</f>
        <v>0</v>
      </c>
      <c r="D358" s="17">
        <f t="shared" si="7"/>
        <v>1</v>
      </c>
    </row>
    <row r="359" spans="1:4">
      <c r="A359" s="15">
        <f>IF(Reisekosten!N327="Ja",$A$9,0)</f>
        <v>0</v>
      </c>
      <c r="B359" s="15">
        <f>IF(Reisekosten!O327="Ja",$B$9,0)</f>
        <v>0</v>
      </c>
      <c r="C359" s="15">
        <f>IF(Reisekosten!P327="Ja",$C$9,0)</f>
        <v>0</v>
      </c>
      <c r="D359" s="17">
        <f t="shared" si="7"/>
        <v>1</v>
      </c>
    </row>
    <row r="360" spans="1:4">
      <c r="A360" s="15">
        <f>IF(Reisekosten!N328="Ja",$A$9,0)</f>
        <v>0</v>
      </c>
      <c r="B360" s="15">
        <f>IF(Reisekosten!O328="Ja",$B$9,0)</f>
        <v>0</v>
      </c>
      <c r="C360" s="15">
        <f>IF(Reisekosten!P328="Ja",$C$9,0)</f>
        <v>0</v>
      </c>
      <c r="D360" s="17">
        <f t="shared" si="7"/>
        <v>1</v>
      </c>
    </row>
    <row r="361" spans="1:4">
      <c r="A361" s="15">
        <f>IF(Reisekosten!N329="Ja",$A$9,0)</f>
        <v>0</v>
      </c>
      <c r="B361" s="15">
        <f>IF(Reisekosten!O329="Ja",$B$9,0)</f>
        <v>0</v>
      </c>
      <c r="C361" s="15">
        <f>IF(Reisekosten!P329="Ja",$C$9,0)</f>
        <v>0</v>
      </c>
      <c r="D361" s="17">
        <f t="shared" si="7"/>
        <v>1</v>
      </c>
    </row>
    <row r="362" spans="1:4">
      <c r="A362" s="15">
        <f>IF(Reisekosten!N330="Ja",$A$9,0)</f>
        <v>0</v>
      </c>
      <c r="B362" s="15">
        <f>IF(Reisekosten!O330="Ja",$B$9,0)</f>
        <v>0</v>
      </c>
      <c r="C362" s="15">
        <f>IF(Reisekosten!P330="Ja",$C$9,0)</f>
        <v>0</v>
      </c>
      <c r="D362" s="17">
        <f t="shared" si="7"/>
        <v>1</v>
      </c>
    </row>
    <row r="363" spans="1:4">
      <c r="A363" s="15">
        <f>IF(Reisekosten!N331="Ja",$A$9,0)</f>
        <v>0</v>
      </c>
      <c r="B363" s="15">
        <f>IF(Reisekosten!O331="Ja",$B$9,0)</f>
        <v>0</v>
      </c>
      <c r="C363" s="15">
        <f>IF(Reisekosten!P331="Ja",$C$9,0)</f>
        <v>0</v>
      </c>
      <c r="D363" s="17">
        <f t="shared" ref="D363:D426" si="8">1-SUM(A363:C363)</f>
        <v>1</v>
      </c>
    </row>
    <row r="364" spans="1:4">
      <c r="A364" s="15">
        <f>IF(Reisekosten!N332="Ja",$A$9,0)</f>
        <v>0</v>
      </c>
      <c r="B364" s="15">
        <f>IF(Reisekosten!O332="Ja",$B$9,0)</f>
        <v>0</v>
      </c>
      <c r="C364" s="15">
        <f>IF(Reisekosten!P332="Ja",$C$9,0)</f>
        <v>0</v>
      </c>
      <c r="D364" s="17">
        <f t="shared" si="8"/>
        <v>1</v>
      </c>
    </row>
    <row r="365" spans="1:4">
      <c r="A365" s="15">
        <f>IF(Reisekosten!N333="Ja",$A$9,0)</f>
        <v>0</v>
      </c>
      <c r="B365" s="15">
        <f>IF(Reisekosten!O333="Ja",$B$9,0)</f>
        <v>0</v>
      </c>
      <c r="C365" s="15">
        <f>IF(Reisekosten!P333="Ja",$C$9,0)</f>
        <v>0</v>
      </c>
      <c r="D365" s="17">
        <f t="shared" si="8"/>
        <v>1</v>
      </c>
    </row>
    <row r="366" spans="1:4">
      <c r="A366" s="15">
        <f>IF(Reisekosten!N334="Ja",$A$9,0)</f>
        <v>0</v>
      </c>
      <c r="B366" s="15">
        <f>IF(Reisekosten!O334="Ja",$B$9,0)</f>
        <v>0</v>
      </c>
      <c r="C366" s="15">
        <f>IF(Reisekosten!P334="Ja",$C$9,0)</f>
        <v>0</v>
      </c>
      <c r="D366" s="17">
        <f t="shared" si="8"/>
        <v>1</v>
      </c>
    </row>
    <row r="367" spans="1:4">
      <c r="A367" s="15">
        <f>IF(Reisekosten!N335="Ja",$A$9,0)</f>
        <v>0</v>
      </c>
      <c r="B367" s="15">
        <f>IF(Reisekosten!O335="Ja",$B$9,0)</f>
        <v>0</v>
      </c>
      <c r="C367" s="15">
        <f>IF(Reisekosten!P335="Ja",$C$9,0)</f>
        <v>0</v>
      </c>
      <c r="D367" s="17">
        <f t="shared" si="8"/>
        <v>1</v>
      </c>
    </row>
    <row r="368" spans="1:4">
      <c r="A368" s="15">
        <f>IF(Reisekosten!N336="Ja",$A$9,0)</f>
        <v>0</v>
      </c>
      <c r="B368" s="15">
        <f>IF(Reisekosten!O336="Ja",$B$9,0)</f>
        <v>0</v>
      </c>
      <c r="C368" s="15">
        <f>IF(Reisekosten!P336="Ja",$C$9,0)</f>
        <v>0</v>
      </c>
      <c r="D368" s="17">
        <f t="shared" si="8"/>
        <v>1</v>
      </c>
    </row>
    <row r="369" spans="1:4">
      <c r="A369" s="15">
        <f>IF(Reisekosten!N337="Ja",$A$9,0)</f>
        <v>0</v>
      </c>
      <c r="B369" s="15">
        <f>IF(Reisekosten!O337="Ja",$B$9,0)</f>
        <v>0</v>
      </c>
      <c r="C369" s="15">
        <f>IF(Reisekosten!P337="Ja",$C$9,0)</f>
        <v>0</v>
      </c>
      <c r="D369" s="17">
        <f t="shared" si="8"/>
        <v>1</v>
      </c>
    </row>
    <row r="370" spans="1:4">
      <c r="A370" s="15">
        <f>IF(Reisekosten!N338="Ja",$A$9,0)</f>
        <v>0</v>
      </c>
      <c r="B370" s="15">
        <f>IF(Reisekosten!O338="Ja",$B$9,0)</f>
        <v>0</v>
      </c>
      <c r="C370" s="15">
        <f>IF(Reisekosten!P338="Ja",$C$9,0)</f>
        <v>0</v>
      </c>
      <c r="D370" s="17">
        <f t="shared" si="8"/>
        <v>1</v>
      </c>
    </row>
    <row r="371" spans="1:4">
      <c r="A371" s="15">
        <f>IF(Reisekosten!N339="Ja",$A$9,0)</f>
        <v>0</v>
      </c>
      <c r="B371" s="15">
        <f>IF(Reisekosten!O339="Ja",$B$9,0)</f>
        <v>0</v>
      </c>
      <c r="C371" s="15">
        <f>IF(Reisekosten!P339="Ja",$C$9,0)</f>
        <v>0</v>
      </c>
      <c r="D371" s="17">
        <f t="shared" si="8"/>
        <v>1</v>
      </c>
    </row>
    <row r="372" spans="1:4">
      <c r="A372" s="15">
        <f>IF(Reisekosten!N340="Ja",$A$9,0)</f>
        <v>0</v>
      </c>
      <c r="B372" s="15">
        <f>IF(Reisekosten!O340="Ja",$B$9,0)</f>
        <v>0</v>
      </c>
      <c r="C372" s="15">
        <f>IF(Reisekosten!P340="Ja",$C$9,0)</f>
        <v>0</v>
      </c>
      <c r="D372" s="17">
        <f t="shared" si="8"/>
        <v>1</v>
      </c>
    </row>
    <row r="373" spans="1:4">
      <c r="A373" s="15">
        <f>IF(Reisekosten!N341="Ja",$A$9,0)</f>
        <v>0</v>
      </c>
      <c r="B373" s="15">
        <f>IF(Reisekosten!O341="Ja",$B$9,0)</f>
        <v>0</v>
      </c>
      <c r="C373" s="15">
        <f>IF(Reisekosten!P341="Ja",$C$9,0)</f>
        <v>0</v>
      </c>
      <c r="D373" s="17">
        <f t="shared" si="8"/>
        <v>1</v>
      </c>
    </row>
    <row r="374" spans="1:4">
      <c r="A374" s="15">
        <f>IF(Reisekosten!N342="Ja",$A$9,0)</f>
        <v>0</v>
      </c>
      <c r="B374" s="15">
        <f>IF(Reisekosten!O342="Ja",$B$9,0)</f>
        <v>0</v>
      </c>
      <c r="C374" s="15">
        <f>IF(Reisekosten!P342="Ja",$C$9,0)</f>
        <v>0</v>
      </c>
      <c r="D374" s="17">
        <f t="shared" si="8"/>
        <v>1</v>
      </c>
    </row>
    <row r="375" spans="1:4">
      <c r="A375" s="15">
        <f>IF(Reisekosten!N343="Ja",$A$9,0)</f>
        <v>0</v>
      </c>
      <c r="B375" s="15">
        <f>IF(Reisekosten!O343="Ja",$B$9,0)</f>
        <v>0</v>
      </c>
      <c r="C375" s="15">
        <f>IF(Reisekosten!P343="Ja",$C$9,0)</f>
        <v>0</v>
      </c>
      <c r="D375" s="17">
        <f t="shared" si="8"/>
        <v>1</v>
      </c>
    </row>
    <row r="376" spans="1:4">
      <c r="A376" s="15">
        <f>IF(Reisekosten!N344="Ja",$A$9,0)</f>
        <v>0</v>
      </c>
      <c r="B376" s="15">
        <f>IF(Reisekosten!O344="Ja",$B$9,0)</f>
        <v>0</v>
      </c>
      <c r="C376" s="15">
        <f>IF(Reisekosten!P344="Ja",$C$9,0)</f>
        <v>0</v>
      </c>
      <c r="D376" s="17">
        <f t="shared" si="8"/>
        <v>1</v>
      </c>
    </row>
    <row r="377" spans="1:4">
      <c r="A377" s="15">
        <f>IF(Reisekosten!N345="Ja",$A$9,0)</f>
        <v>0</v>
      </c>
      <c r="B377" s="15">
        <f>IF(Reisekosten!O345="Ja",$B$9,0)</f>
        <v>0</v>
      </c>
      <c r="C377" s="15">
        <f>IF(Reisekosten!P345="Ja",$C$9,0)</f>
        <v>0</v>
      </c>
      <c r="D377" s="17">
        <f t="shared" si="8"/>
        <v>1</v>
      </c>
    </row>
    <row r="378" spans="1:4">
      <c r="A378" s="15">
        <f>IF(Reisekosten!N346="Ja",$A$9,0)</f>
        <v>0</v>
      </c>
      <c r="B378" s="15">
        <f>IF(Reisekosten!O346="Ja",$B$9,0)</f>
        <v>0</v>
      </c>
      <c r="C378" s="15">
        <f>IF(Reisekosten!P346="Ja",$C$9,0)</f>
        <v>0</v>
      </c>
      <c r="D378" s="17">
        <f t="shared" si="8"/>
        <v>1</v>
      </c>
    </row>
    <row r="379" spans="1:4">
      <c r="A379" s="15">
        <f>IF(Reisekosten!N347="Ja",$A$9,0)</f>
        <v>0</v>
      </c>
      <c r="B379" s="15">
        <f>IF(Reisekosten!O347="Ja",$B$9,0)</f>
        <v>0</v>
      </c>
      <c r="C379" s="15">
        <f>IF(Reisekosten!P347="Ja",$C$9,0)</f>
        <v>0</v>
      </c>
      <c r="D379" s="17">
        <f t="shared" si="8"/>
        <v>1</v>
      </c>
    </row>
    <row r="380" spans="1:4">
      <c r="A380" s="15">
        <f>IF(Reisekosten!N348="Ja",$A$9,0)</f>
        <v>0</v>
      </c>
      <c r="B380" s="15">
        <f>IF(Reisekosten!O348="Ja",$B$9,0)</f>
        <v>0</v>
      </c>
      <c r="C380" s="15">
        <f>IF(Reisekosten!P348="Ja",$C$9,0)</f>
        <v>0</v>
      </c>
      <c r="D380" s="17">
        <f t="shared" si="8"/>
        <v>1</v>
      </c>
    </row>
    <row r="381" spans="1:4">
      <c r="A381" s="15">
        <f>IF(Reisekosten!N349="Ja",$A$9,0)</f>
        <v>0</v>
      </c>
      <c r="B381" s="15">
        <f>IF(Reisekosten!O349="Ja",$B$9,0)</f>
        <v>0</v>
      </c>
      <c r="C381" s="15">
        <f>IF(Reisekosten!P349="Ja",$C$9,0)</f>
        <v>0</v>
      </c>
      <c r="D381" s="17">
        <f t="shared" si="8"/>
        <v>1</v>
      </c>
    </row>
    <row r="382" spans="1:4">
      <c r="A382" s="15">
        <f>IF(Reisekosten!N350="Ja",$A$9,0)</f>
        <v>0</v>
      </c>
      <c r="B382" s="15">
        <f>IF(Reisekosten!O350="Ja",$B$9,0)</f>
        <v>0</v>
      </c>
      <c r="C382" s="15">
        <f>IF(Reisekosten!P350="Ja",$C$9,0)</f>
        <v>0</v>
      </c>
      <c r="D382" s="17">
        <f t="shared" si="8"/>
        <v>1</v>
      </c>
    </row>
    <row r="383" spans="1:4">
      <c r="A383" s="15">
        <f>IF(Reisekosten!N351="Ja",$A$9,0)</f>
        <v>0</v>
      </c>
      <c r="B383" s="15">
        <f>IF(Reisekosten!O351="Ja",$B$9,0)</f>
        <v>0</v>
      </c>
      <c r="C383" s="15">
        <f>IF(Reisekosten!P351="Ja",$C$9,0)</f>
        <v>0</v>
      </c>
      <c r="D383" s="17">
        <f t="shared" si="8"/>
        <v>1</v>
      </c>
    </row>
    <row r="384" spans="1:4">
      <c r="A384" s="15">
        <f>IF(Reisekosten!N352="Ja",$A$9,0)</f>
        <v>0</v>
      </c>
      <c r="B384" s="15">
        <f>IF(Reisekosten!O352="Ja",$B$9,0)</f>
        <v>0</v>
      </c>
      <c r="C384" s="15">
        <f>IF(Reisekosten!P352="Ja",$C$9,0)</f>
        <v>0</v>
      </c>
      <c r="D384" s="17">
        <f t="shared" si="8"/>
        <v>1</v>
      </c>
    </row>
    <row r="385" spans="1:4">
      <c r="A385" s="15">
        <f>IF(Reisekosten!N353="Ja",$A$9,0)</f>
        <v>0</v>
      </c>
      <c r="B385" s="15">
        <f>IF(Reisekosten!O353="Ja",$B$9,0)</f>
        <v>0</v>
      </c>
      <c r="C385" s="15">
        <f>IF(Reisekosten!P353="Ja",$C$9,0)</f>
        <v>0</v>
      </c>
      <c r="D385" s="17">
        <f t="shared" si="8"/>
        <v>1</v>
      </c>
    </row>
    <row r="386" spans="1:4">
      <c r="A386" s="15">
        <f>IF(Reisekosten!N354="Ja",$A$9,0)</f>
        <v>0</v>
      </c>
      <c r="B386" s="15">
        <f>IF(Reisekosten!O354="Ja",$B$9,0)</f>
        <v>0</v>
      </c>
      <c r="C386" s="15">
        <f>IF(Reisekosten!P354="Ja",$C$9,0)</f>
        <v>0</v>
      </c>
      <c r="D386" s="17">
        <f t="shared" si="8"/>
        <v>1</v>
      </c>
    </row>
    <row r="387" spans="1:4">
      <c r="A387" s="15">
        <f>IF(Reisekosten!N355="Ja",$A$9,0)</f>
        <v>0</v>
      </c>
      <c r="B387" s="15">
        <f>IF(Reisekosten!O355="Ja",$B$9,0)</f>
        <v>0</v>
      </c>
      <c r="C387" s="15">
        <f>IF(Reisekosten!P355="Ja",$C$9,0)</f>
        <v>0</v>
      </c>
      <c r="D387" s="17">
        <f t="shared" si="8"/>
        <v>1</v>
      </c>
    </row>
    <row r="388" spans="1:4">
      <c r="A388" s="15">
        <f>IF(Reisekosten!N356="Ja",$A$9,0)</f>
        <v>0</v>
      </c>
      <c r="B388" s="15">
        <f>IF(Reisekosten!O356="Ja",$B$9,0)</f>
        <v>0</v>
      </c>
      <c r="C388" s="15">
        <f>IF(Reisekosten!P356="Ja",$C$9,0)</f>
        <v>0</v>
      </c>
      <c r="D388" s="17">
        <f t="shared" si="8"/>
        <v>1</v>
      </c>
    </row>
    <row r="389" spans="1:4">
      <c r="A389" s="15">
        <f>IF(Reisekosten!N357="Ja",$A$9,0)</f>
        <v>0</v>
      </c>
      <c r="B389" s="15">
        <f>IF(Reisekosten!O357="Ja",$B$9,0)</f>
        <v>0</v>
      </c>
      <c r="C389" s="15">
        <f>IF(Reisekosten!P357="Ja",$C$9,0)</f>
        <v>0</v>
      </c>
      <c r="D389" s="17">
        <f t="shared" si="8"/>
        <v>1</v>
      </c>
    </row>
    <row r="390" spans="1:4">
      <c r="A390" s="15">
        <f>IF(Reisekosten!N358="Ja",$A$9,0)</f>
        <v>0</v>
      </c>
      <c r="B390" s="15">
        <f>IF(Reisekosten!O358="Ja",$B$9,0)</f>
        <v>0</v>
      </c>
      <c r="C390" s="15">
        <f>IF(Reisekosten!P358="Ja",$C$9,0)</f>
        <v>0</v>
      </c>
      <c r="D390" s="17">
        <f t="shared" si="8"/>
        <v>1</v>
      </c>
    </row>
    <row r="391" spans="1:4">
      <c r="A391" s="15">
        <f>IF(Reisekosten!N359="Ja",$A$9,0)</f>
        <v>0</v>
      </c>
      <c r="B391" s="15">
        <f>IF(Reisekosten!O359="Ja",$B$9,0)</f>
        <v>0</v>
      </c>
      <c r="C391" s="15">
        <f>IF(Reisekosten!P359="Ja",$C$9,0)</f>
        <v>0</v>
      </c>
      <c r="D391" s="17">
        <f t="shared" si="8"/>
        <v>1</v>
      </c>
    </row>
    <row r="392" spans="1:4">
      <c r="A392" s="15">
        <f>IF(Reisekosten!N360="Ja",$A$9,0)</f>
        <v>0</v>
      </c>
      <c r="B392" s="15">
        <f>IF(Reisekosten!O360="Ja",$B$9,0)</f>
        <v>0</v>
      </c>
      <c r="C392" s="15">
        <f>IF(Reisekosten!P360="Ja",$C$9,0)</f>
        <v>0</v>
      </c>
      <c r="D392" s="17">
        <f t="shared" si="8"/>
        <v>1</v>
      </c>
    </row>
    <row r="393" spans="1:4">
      <c r="A393" s="15">
        <f>IF(Reisekosten!N361="Ja",$A$9,0)</f>
        <v>0</v>
      </c>
      <c r="B393" s="15">
        <f>IF(Reisekosten!O361="Ja",$B$9,0)</f>
        <v>0</v>
      </c>
      <c r="C393" s="15">
        <f>IF(Reisekosten!P361="Ja",$C$9,0)</f>
        <v>0</v>
      </c>
      <c r="D393" s="17">
        <f t="shared" si="8"/>
        <v>1</v>
      </c>
    </row>
    <row r="394" spans="1:4">
      <c r="A394" s="15">
        <f>IF(Reisekosten!N362="Ja",$A$9,0)</f>
        <v>0</v>
      </c>
      <c r="B394" s="15">
        <f>IF(Reisekosten!O362="Ja",$B$9,0)</f>
        <v>0</v>
      </c>
      <c r="C394" s="15">
        <f>IF(Reisekosten!P362="Ja",$C$9,0)</f>
        <v>0</v>
      </c>
      <c r="D394" s="17">
        <f t="shared" si="8"/>
        <v>1</v>
      </c>
    </row>
    <row r="395" spans="1:4">
      <c r="A395" s="15">
        <f>IF(Reisekosten!N363="Ja",$A$9,0)</f>
        <v>0</v>
      </c>
      <c r="B395" s="15">
        <f>IF(Reisekosten!O363="Ja",$B$9,0)</f>
        <v>0</v>
      </c>
      <c r="C395" s="15">
        <f>IF(Reisekosten!P363="Ja",$C$9,0)</f>
        <v>0</v>
      </c>
      <c r="D395" s="17">
        <f t="shared" si="8"/>
        <v>1</v>
      </c>
    </row>
    <row r="396" spans="1:4">
      <c r="A396" s="15">
        <f>IF(Reisekosten!N364="Ja",$A$9,0)</f>
        <v>0</v>
      </c>
      <c r="B396" s="15">
        <f>IF(Reisekosten!O364="Ja",$B$9,0)</f>
        <v>0</v>
      </c>
      <c r="C396" s="15">
        <f>IF(Reisekosten!P364="Ja",$C$9,0)</f>
        <v>0</v>
      </c>
      <c r="D396" s="17">
        <f t="shared" si="8"/>
        <v>1</v>
      </c>
    </row>
    <row r="397" spans="1:4">
      <c r="A397" s="15">
        <f>IF(Reisekosten!N365="Ja",$A$9,0)</f>
        <v>0</v>
      </c>
      <c r="B397" s="15">
        <f>IF(Reisekosten!O365="Ja",$B$9,0)</f>
        <v>0</v>
      </c>
      <c r="C397" s="15">
        <f>IF(Reisekosten!P365="Ja",$C$9,0)</f>
        <v>0</v>
      </c>
      <c r="D397" s="17">
        <f t="shared" si="8"/>
        <v>1</v>
      </c>
    </row>
    <row r="398" spans="1:4">
      <c r="A398" s="15">
        <f>IF(Reisekosten!N366="Ja",$A$9,0)</f>
        <v>0</v>
      </c>
      <c r="B398" s="15">
        <f>IF(Reisekosten!O366="Ja",$B$9,0)</f>
        <v>0</v>
      </c>
      <c r="C398" s="15">
        <f>IF(Reisekosten!P366="Ja",$C$9,0)</f>
        <v>0</v>
      </c>
      <c r="D398" s="17">
        <f t="shared" si="8"/>
        <v>1</v>
      </c>
    </row>
    <row r="399" spans="1:4">
      <c r="A399" s="15">
        <f>IF(Reisekosten!N367="Ja",$A$9,0)</f>
        <v>0</v>
      </c>
      <c r="B399" s="15">
        <f>IF(Reisekosten!O367="Ja",$B$9,0)</f>
        <v>0</v>
      </c>
      <c r="C399" s="15">
        <f>IF(Reisekosten!P367="Ja",$C$9,0)</f>
        <v>0</v>
      </c>
      <c r="D399" s="17">
        <f t="shared" si="8"/>
        <v>1</v>
      </c>
    </row>
    <row r="400" spans="1:4">
      <c r="A400" s="15">
        <f>IF(Reisekosten!N368="Ja",$A$9,0)</f>
        <v>0</v>
      </c>
      <c r="B400" s="15">
        <f>IF(Reisekosten!O368="Ja",$B$9,0)</f>
        <v>0</v>
      </c>
      <c r="C400" s="15">
        <f>IF(Reisekosten!P368="Ja",$C$9,0)</f>
        <v>0</v>
      </c>
      <c r="D400" s="17">
        <f t="shared" si="8"/>
        <v>1</v>
      </c>
    </row>
    <row r="401" spans="1:4">
      <c r="A401" s="15">
        <f>IF(Reisekosten!N369="Ja",$A$9,0)</f>
        <v>0</v>
      </c>
      <c r="B401" s="15">
        <f>IF(Reisekosten!O369="Ja",$B$9,0)</f>
        <v>0</v>
      </c>
      <c r="C401" s="15">
        <f>IF(Reisekosten!P369="Ja",$C$9,0)</f>
        <v>0</v>
      </c>
      <c r="D401" s="17">
        <f t="shared" si="8"/>
        <v>1</v>
      </c>
    </row>
    <row r="402" spans="1:4">
      <c r="A402" s="15">
        <f>IF(Reisekosten!N370="Ja",$A$9,0)</f>
        <v>0</v>
      </c>
      <c r="B402" s="15">
        <f>IF(Reisekosten!O370="Ja",$B$9,0)</f>
        <v>0</v>
      </c>
      <c r="C402" s="15">
        <f>IF(Reisekosten!P370="Ja",$C$9,0)</f>
        <v>0</v>
      </c>
      <c r="D402" s="17">
        <f t="shared" si="8"/>
        <v>1</v>
      </c>
    </row>
    <row r="403" spans="1:4">
      <c r="A403" s="15">
        <f>IF(Reisekosten!N371="Ja",$A$9,0)</f>
        <v>0</v>
      </c>
      <c r="B403" s="15">
        <f>IF(Reisekosten!O371="Ja",$B$9,0)</f>
        <v>0</v>
      </c>
      <c r="C403" s="15">
        <f>IF(Reisekosten!P371="Ja",$C$9,0)</f>
        <v>0</v>
      </c>
      <c r="D403" s="17">
        <f t="shared" si="8"/>
        <v>1</v>
      </c>
    </row>
    <row r="404" spans="1:4">
      <c r="A404" s="15">
        <f>IF(Reisekosten!N372="Ja",$A$9,0)</f>
        <v>0</v>
      </c>
      <c r="B404" s="15">
        <f>IF(Reisekosten!O372="Ja",$B$9,0)</f>
        <v>0</v>
      </c>
      <c r="C404" s="15">
        <f>IF(Reisekosten!P372="Ja",$C$9,0)</f>
        <v>0</v>
      </c>
      <c r="D404" s="17">
        <f t="shared" si="8"/>
        <v>1</v>
      </c>
    </row>
    <row r="405" spans="1:4">
      <c r="A405" s="15">
        <f>IF(Reisekosten!N373="Ja",$A$9,0)</f>
        <v>0</v>
      </c>
      <c r="B405" s="15">
        <f>IF(Reisekosten!O373="Ja",$B$9,0)</f>
        <v>0</v>
      </c>
      <c r="C405" s="15">
        <f>IF(Reisekosten!P373="Ja",$C$9,0)</f>
        <v>0</v>
      </c>
      <c r="D405" s="17">
        <f t="shared" si="8"/>
        <v>1</v>
      </c>
    </row>
    <row r="406" spans="1:4">
      <c r="A406" s="15">
        <f>IF(Reisekosten!N374="Ja",$A$9,0)</f>
        <v>0</v>
      </c>
      <c r="B406" s="15">
        <f>IF(Reisekosten!O374="Ja",$B$9,0)</f>
        <v>0</v>
      </c>
      <c r="C406" s="15">
        <f>IF(Reisekosten!P374="Ja",$C$9,0)</f>
        <v>0</v>
      </c>
      <c r="D406" s="17">
        <f t="shared" si="8"/>
        <v>1</v>
      </c>
    </row>
    <row r="407" spans="1:4">
      <c r="A407" s="15">
        <f>IF(Reisekosten!N375="Ja",$A$9,0)</f>
        <v>0</v>
      </c>
      <c r="B407" s="15">
        <f>IF(Reisekosten!O375="Ja",$B$9,0)</f>
        <v>0</v>
      </c>
      <c r="C407" s="15">
        <f>IF(Reisekosten!P375="Ja",$C$9,0)</f>
        <v>0</v>
      </c>
      <c r="D407" s="17">
        <f t="shared" si="8"/>
        <v>1</v>
      </c>
    </row>
    <row r="408" spans="1:4">
      <c r="A408" s="15">
        <f>IF(Reisekosten!N376="Ja",$A$9,0)</f>
        <v>0</v>
      </c>
      <c r="B408" s="15">
        <f>IF(Reisekosten!O376="Ja",$B$9,0)</f>
        <v>0</v>
      </c>
      <c r="C408" s="15">
        <f>IF(Reisekosten!P376="Ja",$C$9,0)</f>
        <v>0</v>
      </c>
      <c r="D408" s="17">
        <f t="shared" si="8"/>
        <v>1</v>
      </c>
    </row>
    <row r="409" spans="1:4">
      <c r="A409" s="15">
        <f>IF(Reisekosten!N377="Ja",$A$9,0)</f>
        <v>0</v>
      </c>
      <c r="B409" s="15">
        <f>IF(Reisekosten!O377="Ja",$B$9,0)</f>
        <v>0</v>
      </c>
      <c r="C409" s="15">
        <f>IF(Reisekosten!P377="Ja",$C$9,0)</f>
        <v>0</v>
      </c>
      <c r="D409" s="17">
        <f t="shared" si="8"/>
        <v>1</v>
      </c>
    </row>
    <row r="410" spans="1:4">
      <c r="A410" s="15">
        <f>IF(Reisekosten!N378="Ja",$A$9,0)</f>
        <v>0</v>
      </c>
      <c r="B410" s="15">
        <f>IF(Reisekosten!O378="Ja",$B$9,0)</f>
        <v>0</v>
      </c>
      <c r="C410" s="15">
        <f>IF(Reisekosten!P378="Ja",$C$9,0)</f>
        <v>0</v>
      </c>
      <c r="D410" s="17">
        <f t="shared" si="8"/>
        <v>1</v>
      </c>
    </row>
    <row r="411" spans="1:4">
      <c r="A411" s="15">
        <f>IF(Reisekosten!N379="Ja",$A$9,0)</f>
        <v>0</v>
      </c>
      <c r="B411" s="15">
        <f>IF(Reisekosten!O379="Ja",$B$9,0)</f>
        <v>0</v>
      </c>
      <c r="C411" s="15">
        <f>IF(Reisekosten!P379="Ja",$C$9,0)</f>
        <v>0</v>
      </c>
      <c r="D411" s="17">
        <f t="shared" si="8"/>
        <v>1</v>
      </c>
    </row>
    <row r="412" spans="1:4">
      <c r="A412" s="15">
        <f>IF(Reisekosten!N380="Ja",$A$9,0)</f>
        <v>0</v>
      </c>
      <c r="B412" s="15">
        <f>IF(Reisekosten!O380="Ja",$B$9,0)</f>
        <v>0</v>
      </c>
      <c r="C412" s="15">
        <f>IF(Reisekosten!P380="Ja",$C$9,0)</f>
        <v>0</v>
      </c>
      <c r="D412" s="17">
        <f t="shared" si="8"/>
        <v>1</v>
      </c>
    </row>
    <row r="413" spans="1:4">
      <c r="A413" s="15">
        <f>IF(Reisekosten!N381="Ja",$A$9,0)</f>
        <v>0</v>
      </c>
      <c r="B413" s="15">
        <f>IF(Reisekosten!O381="Ja",$B$9,0)</f>
        <v>0</v>
      </c>
      <c r="C413" s="15">
        <f>IF(Reisekosten!P381="Ja",$C$9,0)</f>
        <v>0</v>
      </c>
      <c r="D413" s="17">
        <f t="shared" si="8"/>
        <v>1</v>
      </c>
    </row>
    <row r="414" spans="1:4">
      <c r="A414" s="15">
        <f>IF(Reisekosten!N382="Ja",$A$9,0)</f>
        <v>0</v>
      </c>
      <c r="B414" s="15">
        <f>IF(Reisekosten!O382="Ja",$B$9,0)</f>
        <v>0</v>
      </c>
      <c r="C414" s="15">
        <f>IF(Reisekosten!P382="Ja",$C$9,0)</f>
        <v>0</v>
      </c>
      <c r="D414" s="17">
        <f t="shared" si="8"/>
        <v>1</v>
      </c>
    </row>
    <row r="415" spans="1:4">
      <c r="A415" s="15">
        <f>IF(Reisekosten!N383="Ja",$A$9,0)</f>
        <v>0</v>
      </c>
      <c r="B415" s="15">
        <f>IF(Reisekosten!O383="Ja",$B$9,0)</f>
        <v>0</v>
      </c>
      <c r="C415" s="15">
        <f>IF(Reisekosten!P383="Ja",$C$9,0)</f>
        <v>0</v>
      </c>
      <c r="D415" s="17">
        <f t="shared" si="8"/>
        <v>1</v>
      </c>
    </row>
    <row r="416" spans="1:4">
      <c r="A416" s="15">
        <f>IF(Reisekosten!N384="Ja",$A$9,0)</f>
        <v>0</v>
      </c>
      <c r="B416" s="15">
        <f>IF(Reisekosten!O384="Ja",$B$9,0)</f>
        <v>0</v>
      </c>
      <c r="C416" s="15">
        <f>IF(Reisekosten!P384="Ja",$C$9,0)</f>
        <v>0</v>
      </c>
      <c r="D416" s="17">
        <f t="shared" si="8"/>
        <v>1</v>
      </c>
    </row>
    <row r="417" spans="1:4">
      <c r="A417" s="15">
        <f>IF(Reisekosten!N385="Ja",$A$9,0)</f>
        <v>0</v>
      </c>
      <c r="B417" s="15">
        <f>IF(Reisekosten!O385="Ja",$B$9,0)</f>
        <v>0</v>
      </c>
      <c r="C417" s="15">
        <f>IF(Reisekosten!P385="Ja",$C$9,0)</f>
        <v>0</v>
      </c>
      <c r="D417" s="17">
        <f t="shared" si="8"/>
        <v>1</v>
      </c>
    </row>
    <row r="418" spans="1:4">
      <c r="A418" s="15">
        <f>IF(Reisekosten!N386="Ja",$A$9,0)</f>
        <v>0</v>
      </c>
      <c r="B418" s="15">
        <f>IF(Reisekosten!O386="Ja",$B$9,0)</f>
        <v>0</v>
      </c>
      <c r="C418" s="15">
        <f>IF(Reisekosten!P386="Ja",$C$9,0)</f>
        <v>0</v>
      </c>
      <c r="D418" s="17">
        <f t="shared" si="8"/>
        <v>1</v>
      </c>
    </row>
    <row r="419" spans="1:4">
      <c r="A419" s="15">
        <f>IF(Reisekosten!N387="Ja",$A$9,0)</f>
        <v>0</v>
      </c>
      <c r="B419" s="15">
        <f>IF(Reisekosten!O387="Ja",$B$9,0)</f>
        <v>0</v>
      </c>
      <c r="C419" s="15">
        <f>IF(Reisekosten!P387="Ja",$C$9,0)</f>
        <v>0</v>
      </c>
      <c r="D419" s="17">
        <f t="shared" si="8"/>
        <v>1</v>
      </c>
    </row>
    <row r="420" spans="1:4">
      <c r="A420" s="15">
        <f>IF(Reisekosten!N388="Ja",$A$9,0)</f>
        <v>0</v>
      </c>
      <c r="B420" s="15">
        <f>IF(Reisekosten!O388="Ja",$B$9,0)</f>
        <v>0</v>
      </c>
      <c r="C420" s="15">
        <f>IF(Reisekosten!P388="Ja",$C$9,0)</f>
        <v>0</v>
      </c>
      <c r="D420" s="17">
        <f t="shared" si="8"/>
        <v>1</v>
      </c>
    </row>
    <row r="421" spans="1:4">
      <c r="A421" s="15">
        <f>IF(Reisekosten!N389="Ja",$A$9,0)</f>
        <v>0</v>
      </c>
      <c r="B421" s="15">
        <f>IF(Reisekosten!O389="Ja",$B$9,0)</f>
        <v>0</v>
      </c>
      <c r="C421" s="15">
        <f>IF(Reisekosten!P389="Ja",$C$9,0)</f>
        <v>0</v>
      </c>
      <c r="D421" s="17">
        <f t="shared" si="8"/>
        <v>1</v>
      </c>
    </row>
    <row r="422" spans="1:4">
      <c r="A422" s="15">
        <f>IF(Reisekosten!N390="Ja",$A$9,0)</f>
        <v>0</v>
      </c>
      <c r="B422" s="15">
        <f>IF(Reisekosten!O390="Ja",$B$9,0)</f>
        <v>0</v>
      </c>
      <c r="C422" s="15">
        <f>IF(Reisekosten!P390="Ja",$C$9,0)</f>
        <v>0</v>
      </c>
      <c r="D422" s="17">
        <f t="shared" si="8"/>
        <v>1</v>
      </c>
    </row>
    <row r="423" spans="1:4">
      <c r="A423" s="15">
        <f>IF(Reisekosten!N391="Ja",$A$9,0)</f>
        <v>0</v>
      </c>
      <c r="B423" s="15">
        <f>IF(Reisekosten!O391="Ja",$B$9,0)</f>
        <v>0</v>
      </c>
      <c r="C423" s="15">
        <f>IF(Reisekosten!P391="Ja",$C$9,0)</f>
        <v>0</v>
      </c>
      <c r="D423" s="17">
        <f t="shared" si="8"/>
        <v>1</v>
      </c>
    </row>
    <row r="424" spans="1:4">
      <c r="A424" s="15">
        <f>IF(Reisekosten!N392="Ja",$A$9,0)</f>
        <v>0</v>
      </c>
      <c r="B424" s="15">
        <f>IF(Reisekosten!O392="Ja",$B$9,0)</f>
        <v>0</v>
      </c>
      <c r="C424" s="15">
        <f>IF(Reisekosten!P392="Ja",$C$9,0)</f>
        <v>0</v>
      </c>
      <c r="D424" s="17">
        <f t="shared" si="8"/>
        <v>1</v>
      </c>
    </row>
    <row r="425" spans="1:4">
      <c r="A425" s="15">
        <f>IF(Reisekosten!N393="Ja",$A$9,0)</f>
        <v>0</v>
      </c>
      <c r="B425" s="15">
        <f>IF(Reisekosten!O393="Ja",$B$9,0)</f>
        <v>0</v>
      </c>
      <c r="C425" s="15">
        <f>IF(Reisekosten!P393="Ja",$C$9,0)</f>
        <v>0</v>
      </c>
      <c r="D425" s="17">
        <f t="shared" si="8"/>
        <v>1</v>
      </c>
    </row>
    <row r="426" spans="1:4">
      <c r="A426" s="15">
        <f>IF(Reisekosten!N394="Ja",$A$9,0)</f>
        <v>0</v>
      </c>
      <c r="B426" s="15">
        <f>IF(Reisekosten!O394="Ja",$B$9,0)</f>
        <v>0</v>
      </c>
      <c r="C426" s="15">
        <f>IF(Reisekosten!P394="Ja",$C$9,0)</f>
        <v>0</v>
      </c>
      <c r="D426" s="17">
        <f t="shared" si="8"/>
        <v>1</v>
      </c>
    </row>
    <row r="427" spans="1:4">
      <c r="A427" s="15">
        <f>IF(Reisekosten!N395="Ja",$A$9,0)</f>
        <v>0</v>
      </c>
      <c r="B427" s="15">
        <f>IF(Reisekosten!O395="Ja",$B$9,0)</f>
        <v>0</v>
      </c>
      <c r="C427" s="15">
        <f>IF(Reisekosten!P395="Ja",$C$9,0)</f>
        <v>0</v>
      </c>
      <c r="D427" s="17">
        <f t="shared" ref="D427:D490" si="9">1-SUM(A427:C427)</f>
        <v>1</v>
      </c>
    </row>
    <row r="428" spans="1:4">
      <c r="A428" s="15">
        <f>IF(Reisekosten!N396="Ja",$A$9,0)</f>
        <v>0</v>
      </c>
      <c r="B428" s="15">
        <f>IF(Reisekosten!O396="Ja",$B$9,0)</f>
        <v>0</v>
      </c>
      <c r="C428" s="15">
        <f>IF(Reisekosten!P396="Ja",$C$9,0)</f>
        <v>0</v>
      </c>
      <c r="D428" s="17">
        <f t="shared" si="9"/>
        <v>1</v>
      </c>
    </row>
    <row r="429" spans="1:4">
      <c r="A429" s="15">
        <f>IF(Reisekosten!N397="Ja",$A$9,0)</f>
        <v>0</v>
      </c>
      <c r="B429" s="15">
        <f>IF(Reisekosten!O397="Ja",$B$9,0)</f>
        <v>0</v>
      </c>
      <c r="C429" s="15">
        <f>IF(Reisekosten!P397="Ja",$C$9,0)</f>
        <v>0</v>
      </c>
      <c r="D429" s="17">
        <f t="shared" si="9"/>
        <v>1</v>
      </c>
    </row>
    <row r="430" spans="1:4">
      <c r="A430" s="15">
        <f>IF(Reisekosten!N398="Ja",$A$9,0)</f>
        <v>0</v>
      </c>
      <c r="B430" s="15">
        <f>IF(Reisekosten!O398="Ja",$B$9,0)</f>
        <v>0</v>
      </c>
      <c r="C430" s="15">
        <f>IF(Reisekosten!P398="Ja",$C$9,0)</f>
        <v>0</v>
      </c>
      <c r="D430" s="17">
        <f t="shared" si="9"/>
        <v>1</v>
      </c>
    </row>
    <row r="431" spans="1:4">
      <c r="A431" s="15">
        <f>IF(Reisekosten!N399="Ja",$A$9,0)</f>
        <v>0</v>
      </c>
      <c r="B431" s="15">
        <f>IF(Reisekosten!O399="Ja",$B$9,0)</f>
        <v>0</v>
      </c>
      <c r="C431" s="15">
        <f>IF(Reisekosten!P399="Ja",$C$9,0)</f>
        <v>0</v>
      </c>
      <c r="D431" s="17">
        <f t="shared" si="9"/>
        <v>1</v>
      </c>
    </row>
    <row r="432" spans="1:4">
      <c r="A432" s="15">
        <f>IF(Reisekosten!N400="Ja",$A$9,0)</f>
        <v>0</v>
      </c>
      <c r="B432" s="15">
        <f>IF(Reisekosten!O400="Ja",$B$9,0)</f>
        <v>0</v>
      </c>
      <c r="C432" s="15">
        <f>IF(Reisekosten!P400="Ja",$C$9,0)</f>
        <v>0</v>
      </c>
      <c r="D432" s="17">
        <f t="shared" si="9"/>
        <v>1</v>
      </c>
    </row>
    <row r="433" spans="1:4">
      <c r="A433" s="15">
        <f>IF(Reisekosten!N401="Ja",$A$9,0)</f>
        <v>0</v>
      </c>
      <c r="B433" s="15">
        <f>IF(Reisekosten!O401="Ja",$B$9,0)</f>
        <v>0</v>
      </c>
      <c r="C433" s="15">
        <f>IF(Reisekosten!P401="Ja",$C$9,0)</f>
        <v>0</v>
      </c>
      <c r="D433" s="17">
        <f t="shared" si="9"/>
        <v>1</v>
      </c>
    </row>
    <row r="434" spans="1:4">
      <c r="A434" s="15">
        <f>IF(Reisekosten!N402="Ja",$A$9,0)</f>
        <v>0</v>
      </c>
      <c r="B434" s="15">
        <f>IF(Reisekosten!O402="Ja",$B$9,0)</f>
        <v>0</v>
      </c>
      <c r="C434" s="15">
        <f>IF(Reisekosten!P402="Ja",$C$9,0)</f>
        <v>0</v>
      </c>
      <c r="D434" s="17">
        <f t="shared" si="9"/>
        <v>1</v>
      </c>
    </row>
    <row r="435" spans="1:4">
      <c r="A435" s="15">
        <f>IF(Reisekosten!N403="Ja",$A$9,0)</f>
        <v>0</v>
      </c>
      <c r="B435" s="15">
        <f>IF(Reisekosten!O403="Ja",$B$9,0)</f>
        <v>0</v>
      </c>
      <c r="C435" s="15">
        <f>IF(Reisekosten!P403="Ja",$C$9,0)</f>
        <v>0</v>
      </c>
      <c r="D435" s="17">
        <f t="shared" si="9"/>
        <v>1</v>
      </c>
    </row>
    <row r="436" spans="1:4">
      <c r="A436" s="15">
        <f>IF(Reisekosten!N404="Ja",$A$9,0)</f>
        <v>0</v>
      </c>
      <c r="B436" s="15">
        <f>IF(Reisekosten!O404="Ja",$B$9,0)</f>
        <v>0</v>
      </c>
      <c r="C436" s="15">
        <f>IF(Reisekosten!P404="Ja",$C$9,0)</f>
        <v>0</v>
      </c>
      <c r="D436" s="17">
        <f t="shared" si="9"/>
        <v>1</v>
      </c>
    </row>
    <row r="437" spans="1:4">
      <c r="A437" s="15">
        <f>IF(Reisekosten!N405="Ja",$A$9,0)</f>
        <v>0</v>
      </c>
      <c r="B437" s="15">
        <f>IF(Reisekosten!O405="Ja",$B$9,0)</f>
        <v>0</v>
      </c>
      <c r="C437" s="15">
        <f>IF(Reisekosten!P405="Ja",$C$9,0)</f>
        <v>0</v>
      </c>
      <c r="D437" s="17">
        <f t="shared" si="9"/>
        <v>1</v>
      </c>
    </row>
    <row r="438" spans="1:4">
      <c r="A438" s="15">
        <f>IF(Reisekosten!N406="Ja",$A$9,0)</f>
        <v>0</v>
      </c>
      <c r="B438" s="15">
        <f>IF(Reisekosten!O406="Ja",$B$9,0)</f>
        <v>0</v>
      </c>
      <c r="C438" s="15">
        <f>IF(Reisekosten!P406="Ja",$C$9,0)</f>
        <v>0</v>
      </c>
      <c r="D438" s="17">
        <f t="shared" si="9"/>
        <v>1</v>
      </c>
    </row>
    <row r="439" spans="1:4">
      <c r="A439" s="15">
        <f>IF(Reisekosten!N407="Ja",$A$9,0)</f>
        <v>0</v>
      </c>
      <c r="B439" s="15">
        <f>IF(Reisekosten!O407="Ja",$B$9,0)</f>
        <v>0</v>
      </c>
      <c r="C439" s="15">
        <f>IF(Reisekosten!P407="Ja",$C$9,0)</f>
        <v>0</v>
      </c>
      <c r="D439" s="17">
        <f t="shared" si="9"/>
        <v>1</v>
      </c>
    </row>
    <row r="440" spans="1:4">
      <c r="A440" s="15">
        <f>IF(Reisekosten!N408="Ja",$A$9,0)</f>
        <v>0</v>
      </c>
      <c r="B440" s="15">
        <f>IF(Reisekosten!O408="Ja",$B$9,0)</f>
        <v>0</v>
      </c>
      <c r="C440" s="15">
        <f>IF(Reisekosten!P408="Ja",$C$9,0)</f>
        <v>0</v>
      </c>
      <c r="D440" s="17">
        <f t="shared" si="9"/>
        <v>1</v>
      </c>
    </row>
    <row r="441" spans="1:4">
      <c r="A441" s="15">
        <f>IF(Reisekosten!N409="Ja",$A$9,0)</f>
        <v>0</v>
      </c>
      <c r="B441" s="15">
        <f>IF(Reisekosten!O409="Ja",$B$9,0)</f>
        <v>0</v>
      </c>
      <c r="C441" s="15">
        <f>IF(Reisekosten!P409="Ja",$C$9,0)</f>
        <v>0</v>
      </c>
      <c r="D441" s="17">
        <f t="shared" si="9"/>
        <v>1</v>
      </c>
    </row>
    <row r="442" spans="1:4">
      <c r="A442" s="15">
        <f>IF(Reisekosten!N410="Ja",$A$9,0)</f>
        <v>0</v>
      </c>
      <c r="B442" s="15">
        <f>IF(Reisekosten!O410="Ja",$B$9,0)</f>
        <v>0</v>
      </c>
      <c r="C442" s="15">
        <f>IF(Reisekosten!P410="Ja",$C$9,0)</f>
        <v>0</v>
      </c>
      <c r="D442" s="17">
        <f t="shared" si="9"/>
        <v>1</v>
      </c>
    </row>
    <row r="443" spans="1:4">
      <c r="A443" s="15">
        <f>IF(Reisekosten!N411="Ja",$A$9,0)</f>
        <v>0</v>
      </c>
      <c r="B443" s="15">
        <f>IF(Reisekosten!O411="Ja",$B$9,0)</f>
        <v>0</v>
      </c>
      <c r="C443" s="15">
        <f>IF(Reisekosten!P411="Ja",$C$9,0)</f>
        <v>0</v>
      </c>
      <c r="D443" s="17">
        <f t="shared" si="9"/>
        <v>1</v>
      </c>
    </row>
    <row r="444" spans="1:4">
      <c r="A444" s="15">
        <f>IF(Reisekosten!N412="Ja",$A$9,0)</f>
        <v>0</v>
      </c>
      <c r="B444" s="15">
        <f>IF(Reisekosten!O412="Ja",$B$9,0)</f>
        <v>0</v>
      </c>
      <c r="C444" s="15">
        <f>IF(Reisekosten!P412="Ja",$C$9,0)</f>
        <v>0</v>
      </c>
      <c r="D444" s="17">
        <f t="shared" si="9"/>
        <v>1</v>
      </c>
    </row>
    <row r="445" spans="1:4">
      <c r="A445" s="15">
        <f>IF(Reisekosten!N413="Ja",$A$9,0)</f>
        <v>0</v>
      </c>
      <c r="B445" s="15">
        <f>IF(Reisekosten!O413="Ja",$B$9,0)</f>
        <v>0</v>
      </c>
      <c r="C445" s="15">
        <f>IF(Reisekosten!P413="Ja",$C$9,0)</f>
        <v>0</v>
      </c>
      <c r="D445" s="17">
        <f t="shared" si="9"/>
        <v>1</v>
      </c>
    </row>
    <row r="446" spans="1:4">
      <c r="A446" s="15">
        <f>IF(Reisekosten!N414="Ja",$A$9,0)</f>
        <v>0</v>
      </c>
      <c r="B446" s="15">
        <f>IF(Reisekosten!O414="Ja",$B$9,0)</f>
        <v>0</v>
      </c>
      <c r="C446" s="15">
        <f>IF(Reisekosten!P414="Ja",$C$9,0)</f>
        <v>0</v>
      </c>
      <c r="D446" s="17">
        <f t="shared" si="9"/>
        <v>1</v>
      </c>
    </row>
    <row r="447" spans="1:4">
      <c r="A447" s="15">
        <f>IF(Reisekosten!N415="Ja",$A$9,0)</f>
        <v>0</v>
      </c>
      <c r="B447" s="15">
        <f>IF(Reisekosten!O415="Ja",$B$9,0)</f>
        <v>0</v>
      </c>
      <c r="C447" s="15">
        <f>IF(Reisekosten!P415="Ja",$C$9,0)</f>
        <v>0</v>
      </c>
      <c r="D447" s="17">
        <f t="shared" si="9"/>
        <v>1</v>
      </c>
    </row>
    <row r="448" spans="1:4">
      <c r="A448" s="15">
        <f>IF(Reisekosten!N416="Ja",$A$9,0)</f>
        <v>0</v>
      </c>
      <c r="B448" s="15">
        <f>IF(Reisekosten!O416="Ja",$B$9,0)</f>
        <v>0</v>
      </c>
      <c r="C448" s="15">
        <f>IF(Reisekosten!P416="Ja",$C$9,0)</f>
        <v>0</v>
      </c>
      <c r="D448" s="17">
        <f t="shared" si="9"/>
        <v>1</v>
      </c>
    </row>
    <row r="449" spans="1:4">
      <c r="A449" s="15">
        <f>IF(Reisekosten!N417="Ja",$A$9,0)</f>
        <v>0</v>
      </c>
      <c r="B449" s="15">
        <f>IF(Reisekosten!O417="Ja",$B$9,0)</f>
        <v>0</v>
      </c>
      <c r="C449" s="15">
        <f>IF(Reisekosten!P417="Ja",$C$9,0)</f>
        <v>0</v>
      </c>
      <c r="D449" s="17">
        <f t="shared" si="9"/>
        <v>1</v>
      </c>
    </row>
    <row r="450" spans="1:4">
      <c r="A450" s="15">
        <f>IF(Reisekosten!N418="Ja",$A$9,0)</f>
        <v>0</v>
      </c>
      <c r="B450" s="15">
        <f>IF(Reisekosten!O418="Ja",$B$9,0)</f>
        <v>0</v>
      </c>
      <c r="C450" s="15">
        <f>IF(Reisekosten!P418="Ja",$C$9,0)</f>
        <v>0</v>
      </c>
      <c r="D450" s="17">
        <f t="shared" si="9"/>
        <v>1</v>
      </c>
    </row>
    <row r="451" spans="1:4">
      <c r="A451" s="15">
        <f>IF(Reisekosten!N419="Ja",$A$9,0)</f>
        <v>0</v>
      </c>
      <c r="B451" s="15">
        <f>IF(Reisekosten!O419="Ja",$B$9,0)</f>
        <v>0</v>
      </c>
      <c r="C451" s="15">
        <f>IF(Reisekosten!P419="Ja",$C$9,0)</f>
        <v>0</v>
      </c>
      <c r="D451" s="17">
        <f t="shared" si="9"/>
        <v>1</v>
      </c>
    </row>
    <row r="452" spans="1:4">
      <c r="A452" s="15">
        <f>IF(Reisekosten!N420="Ja",$A$9,0)</f>
        <v>0</v>
      </c>
      <c r="B452" s="15">
        <f>IF(Reisekosten!O420="Ja",$B$9,0)</f>
        <v>0</v>
      </c>
      <c r="C452" s="15">
        <f>IF(Reisekosten!P420="Ja",$C$9,0)</f>
        <v>0</v>
      </c>
      <c r="D452" s="17">
        <f t="shared" si="9"/>
        <v>1</v>
      </c>
    </row>
    <row r="453" spans="1:4">
      <c r="A453" s="15">
        <f>IF(Reisekosten!N421="Ja",$A$9,0)</f>
        <v>0</v>
      </c>
      <c r="B453" s="15">
        <f>IF(Reisekosten!O421="Ja",$B$9,0)</f>
        <v>0</v>
      </c>
      <c r="C453" s="15">
        <f>IF(Reisekosten!P421="Ja",$C$9,0)</f>
        <v>0</v>
      </c>
      <c r="D453" s="17">
        <f t="shared" si="9"/>
        <v>1</v>
      </c>
    </row>
    <row r="454" spans="1:4">
      <c r="A454" s="15">
        <f>IF(Reisekosten!N422="Ja",$A$9,0)</f>
        <v>0</v>
      </c>
      <c r="B454" s="15">
        <f>IF(Reisekosten!O422="Ja",$B$9,0)</f>
        <v>0</v>
      </c>
      <c r="C454" s="15">
        <f>IF(Reisekosten!P422="Ja",$C$9,0)</f>
        <v>0</v>
      </c>
      <c r="D454" s="17">
        <f t="shared" si="9"/>
        <v>1</v>
      </c>
    </row>
    <row r="455" spans="1:4">
      <c r="A455" s="15">
        <f>IF(Reisekosten!N423="Ja",$A$9,0)</f>
        <v>0</v>
      </c>
      <c r="B455" s="15">
        <f>IF(Reisekosten!O423="Ja",$B$9,0)</f>
        <v>0</v>
      </c>
      <c r="C455" s="15">
        <f>IF(Reisekosten!P423="Ja",$C$9,0)</f>
        <v>0</v>
      </c>
      <c r="D455" s="17">
        <f t="shared" si="9"/>
        <v>1</v>
      </c>
    </row>
    <row r="456" spans="1:4">
      <c r="A456" s="15">
        <f>IF(Reisekosten!N424="Ja",$A$9,0)</f>
        <v>0</v>
      </c>
      <c r="B456" s="15">
        <f>IF(Reisekosten!O424="Ja",$B$9,0)</f>
        <v>0</v>
      </c>
      <c r="C456" s="15">
        <f>IF(Reisekosten!P424="Ja",$C$9,0)</f>
        <v>0</v>
      </c>
      <c r="D456" s="17">
        <f t="shared" si="9"/>
        <v>1</v>
      </c>
    </row>
    <row r="457" spans="1:4">
      <c r="A457" s="15">
        <f>IF(Reisekosten!N425="Ja",$A$9,0)</f>
        <v>0</v>
      </c>
      <c r="B457" s="15">
        <f>IF(Reisekosten!O425="Ja",$B$9,0)</f>
        <v>0</v>
      </c>
      <c r="C457" s="15">
        <f>IF(Reisekosten!P425="Ja",$C$9,0)</f>
        <v>0</v>
      </c>
      <c r="D457" s="17">
        <f t="shared" si="9"/>
        <v>1</v>
      </c>
    </row>
    <row r="458" spans="1:4">
      <c r="A458" s="15">
        <f>IF(Reisekosten!N426="Ja",$A$9,0)</f>
        <v>0</v>
      </c>
      <c r="B458" s="15">
        <f>IF(Reisekosten!O426="Ja",$B$9,0)</f>
        <v>0</v>
      </c>
      <c r="C458" s="15">
        <f>IF(Reisekosten!P426="Ja",$C$9,0)</f>
        <v>0</v>
      </c>
      <c r="D458" s="17">
        <f t="shared" si="9"/>
        <v>1</v>
      </c>
    </row>
    <row r="459" spans="1:4">
      <c r="A459" s="15">
        <f>IF(Reisekosten!N427="Ja",$A$9,0)</f>
        <v>0</v>
      </c>
      <c r="B459" s="15">
        <f>IF(Reisekosten!O427="Ja",$B$9,0)</f>
        <v>0</v>
      </c>
      <c r="C459" s="15">
        <f>IF(Reisekosten!P427="Ja",$C$9,0)</f>
        <v>0</v>
      </c>
      <c r="D459" s="17">
        <f t="shared" si="9"/>
        <v>1</v>
      </c>
    </row>
    <row r="460" spans="1:4">
      <c r="A460" s="15">
        <f>IF(Reisekosten!N428="Ja",$A$9,0)</f>
        <v>0</v>
      </c>
      <c r="B460" s="15">
        <f>IF(Reisekosten!O428="Ja",$B$9,0)</f>
        <v>0</v>
      </c>
      <c r="C460" s="15">
        <f>IF(Reisekosten!P428="Ja",$C$9,0)</f>
        <v>0</v>
      </c>
      <c r="D460" s="17">
        <f t="shared" si="9"/>
        <v>1</v>
      </c>
    </row>
    <row r="461" spans="1:4">
      <c r="A461" s="15">
        <f>IF(Reisekosten!N429="Ja",$A$9,0)</f>
        <v>0</v>
      </c>
      <c r="B461" s="15">
        <f>IF(Reisekosten!O429="Ja",$B$9,0)</f>
        <v>0</v>
      </c>
      <c r="C461" s="15">
        <f>IF(Reisekosten!P429="Ja",$C$9,0)</f>
        <v>0</v>
      </c>
      <c r="D461" s="17">
        <f t="shared" si="9"/>
        <v>1</v>
      </c>
    </row>
    <row r="462" spans="1:4">
      <c r="A462" s="15">
        <f>IF(Reisekosten!N430="Ja",$A$9,0)</f>
        <v>0</v>
      </c>
      <c r="B462" s="15">
        <f>IF(Reisekosten!O430="Ja",$B$9,0)</f>
        <v>0</v>
      </c>
      <c r="C462" s="15">
        <f>IF(Reisekosten!P430="Ja",$C$9,0)</f>
        <v>0</v>
      </c>
      <c r="D462" s="17">
        <f t="shared" si="9"/>
        <v>1</v>
      </c>
    </row>
    <row r="463" spans="1:4">
      <c r="A463" s="15">
        <f>IF(Reisekosten!N431="Ja",$A$9,0)</f>
        <v>0</v>
      </c>
      <c r="B463" s="15">
        <f>IF(Reisekosten!O431="Ja",$B$9,0)</f>
        <v>0</v>
      </c>
      <c r="C463" s="15">
        <f>IF(Reisekosten!P431="Ja",$C$9,0)</f>
        <v>0</v>
      </c>
      <c r="D463" s="17">
        <f t="shared" si="9"/>
        <v>1</v>
      </c>
    </row>
    <row r="464" spans="1:4">
      <c r="A464" s="15">
        <f>IF(Reisekosten!N432="Ja",$A$9,0)</f>
        <v>0</v>
      </c>
      <c r="B464" s="15">
        <f>IF(Reisekosten!O432="Ja",$B$9,0)</f>
        <v>0</v>
      </c>
      <c r="C464" s="15">
        <f>IF(Reisekosten!P432="Ja",$C$9,0)</f>
        <v>0</v>
      </c>
      <c r="D464" s="17">
        <f t="shared" si="9"/>
        <v>1</v>
      </c>
    </row>
    <row r="465" spans="1:4">
      <c r="A465" s="15">
        <f>IF(Reisekosten!N433="Ja",$A$9,0)</f>
        <v>0</v>
      </c>
      <c r="B465" s="15">
        <f>IF(Reisekosten!O433="Ja",$B$9,0)</f>
        <v>0</v>
      </c>
      <c r="C465" s="15">
        <f>IF(Reisekosten!P433="Ja",$C$9,0)</f>
        <v>0</v>
      </c>
      <c r="D465" s="17">
        <f t="shared" si="9"/>
        <v>1</v>
      </c>
    </row>
    <row r="466" spans="1:4">
      <c r="A466" s="15">
        <f>IF(Reisekosten!N434="Ja",$A$9,0)</f>
        <v>0</v>
      </c>
      <c r="B466" s="15">
        <f>IF(Reisekosten!O434="Ja",$B$9,0)</f>
        <v>0</v>
      </c>
      <c r="C466" s="15">
        <f>IF(Reisekosten!P434="Ja",$C$9,0)</f>
        <v>0</v>
      </c>
      <c r="D466" s="17">
        <f t="shared" si="9"/>
        <v>1</v>
      </c>
    </row>
    <row r="467" spans="1:4">
      <c r="A467" s="15">
        <f>IF(Reisekosten!N435="Ja",$A$9,0)</f>
        <v>0</v>
      </c>
      <c r="B467" s="15">
        <f>IF(Reisekosten!O435="Ja",$B$9,0)</f>
        <v>0</v>
      </c>
      <c r="C467" s="15">
        <f>IF(Reisekosten!P435="Ja",$C$9,0)</f>
        <v>0</v>
      </c>
      <c r="D467" s="17">
        <f t="shared" si="9"/>
        <v>1</v>
      </c>
    </row>
    <row r="468" spans="1:4">
      <c r="A468" s="15">
        <f>IF(Reisekosten!N436="Ja",$A$9,0)</f>
        <v>0</v>
      </c>
      <c r="B468" s="15">
        <f>IF(Reisekosten!O436="Ja",$B$9,0)</f>
        <v>0</v>
      </c>
      <c r="C468" s="15">
        <f>IF(Reisekosten!P436="Ja",$C$9,0)</f>
        <v>0</v>
      </c>
      <c r="D468" s="17">
        <f t="shared" si="9"/>
        <v>1</v>
      </c>
    </row>
    <row r="469" spans="1:4">
      <c r="A469" s="15">
        <f>IF(Reisekosten!N437="Ja",$A$9,0)</f>
        <v>0</v>
      </c>
      <c r="B469" s="15">
        <f>IF(Reisekosten!O437="Ja",$B$9,0)</f>
        <v>0</v>
      </c>
      <c r="C469" s="15">
        <f>IF(Reisekosten!P437="Ja",$C$9,0)</f>
        <v>0</v>
      </c>
      <c r="D469" s="17">
        <f t="shared" si="9"/>
        <v>1</v>
      </c>
    </row>
    <row r="470" spans="1:4">
      <c r="A470" s="15">
        <f>IF(Reisekosten!N438="Ja",$A$9,0)</f>
        <v>0</v>
      </c>
      <c r="B470" s="15">
        <f>IF(Reisekosten!O438="Ja",$B$9,0)</f>
        <v>0</v>
      </c>
      <c r="C470" s="15">
        <f>IF(Reisekosten!P438="Ja",$C$9,0)</f>
        <v>0</v>
      </c>
      <c r="D470" s="17">
        <f t="shared" si="9"/>
        <v>1</v>
      </c>
    </row>
    <row r="471" spans="1:4">
      <c r="A471" s="15">
        <f>IF(Reisekosten!N439="Ja",$A$9,0)</f>
        <v>0</v>
      </c>
      <c r="B471" s="15">
        <f>IF(Reisekosten!O439="Ja",$B$9,0)</f>
        <v>0</v>
      </c>
      <c r="C471" s="15">
        <f>IF(Reisekosten!P439="Ja",$C$9,0)</f>
        <v>0</v>
      </c>
      <c r="D471" s="17">
        <f t="shared" si="9"/>
        <v>1</v>
      </c>
    </row>
    <row r="472" spans="1:4">
      <c r="A472" s="15">
        <f>IF(Reisekosten!N440="Ja",$A$9,0)</f>
        <v>0</v>
      </c>
      <c r="B472" s="15">
        <f>IF(Reisekosten!O440="Ja",$B$9,0)</f>
        <v>0</v>
      </c>
      <c r="C472" s="15">
        <f>IF(Reisekosten!P440="Ja",$C$9,0)</f>
        <v>0</v>
      </c>
      <c r="D472" s="17">
        <f t="shared" si="9"/>
        <v>1</v>
      </c>
    </row>
    <row r="473" spans="1:4">
      <c r="A473" s="15">
        <f>IF(Reisekosten!N441="Ja",$A$9,0)</f>
        <v>0</v>
      </c>
      <c r="B473" s="15">
        <f>IF(Reisekosten!O441="Ja",$B$9,0)</f>
        <v>0</v>
      </c>
      <c r="C473" s="15">
        <f>IF(Reisekosten!P441="Ja",$C$9,0)</f>
        <v>0</v>
      </c>
      <c r="D473" s="17">
        <f t="shared" si="9"/>
        <v>1</v>
      </c>
    </row>
    <row r="474" spans="1:4">
      <c r="A474" s="15">
        <f>IF(Reisekosten!N442="Ja",$A$9,0)</f>
        <v>0</v>
      </c>
      <c r="B474" s="15">
        <f>IF(Reisekosten!O442="Ja",$B$9,0)</f>
        <v>0</v>
      </c>
      <c r="C474" s="15">
        <f>IF(Reisekosten!P442="Ja",$C$9,0)</f>
        <v>0</v>
      </c>
      <c r="D474" s="17">
        <f t="shared" si="9"/>
        <v>1</v>
      </c>
    </row>
    <row r="475" spans="1:4">
      <c r="A475" s="15">
        <f>IF(Reisekosten!N443="Ja",$A$9,0)</f>
        <v>0</v>
      </c>
      <c r="B475" s="15">
        <f>IF(Reisekosten!O443="Ja",$B$9,0)</f>
        <v>0</v>
      </c>
      <c r="C475" s="15">
        <f>IF(Reisekosten!P443="Ja",$C$9,0)</f>
        <v>0</v>
      </c>
      <c r="D475" s="17">
        <f t="shared" si="9"/>
        <v>1</v>
      </c>
    </row>
    <row r="476" spans="1:4">
      <c r="A476" s="15">
        <f>IF(Reisekosten!N444="Ja",$A$9,0)</f>
        <v>0</v>
      </c>
      <c r="B476" s="15">
        <f>IF(Reisekosten!O444="Ja",$B$9,0)</f>
        <v>0</v>
      </c>
      <c r="C476" s="15">
        <f>IF(Reisekosten!P444="Ja",$C$9,0)</f>
        <v>0</v>
      </c>
      <c r="D476" s="17">
        <f t="shared" si="9"/>
        <v>1</v>
      </c>
    </row>
    <row r="477" spans="1:4">
      <c r="A477" s="15">
        <f>IF(Reisekosten!N445="Ja",$A$9,0)</f>
        <v>0</v>
      </c>
      <c r="B477" s="15">
        <f>IF(Reisekosten!O445="Ja",$B$9,0)</f>
        <v>0</v>
      </c>
      <c r="C477" s="15">
        <f>IF(Reisekosten!P445="Ja",$C$9,0)</f>
        <v>0</v>
      </c>
      <c r="D477" s="17">
        <f t="shared" si="9"/>
        <v>1</v>
      </c>
    </row>
    <row r="478" spans="1:4">
      <c r="A478" s="15">
        <f>IF(Reisekosten!N446="Ja",$A$9,0)</f>
        <v>0</v>
      </c>
      <c r="B478" s="15">
        <f>IF(Reisekosten!O446="Ja",$B$9,0)</f>
        <v>0</v>
      </c>
      <c r="C478" s="15">
        <f>IF(Reisekosten!P446="Ja",$C$9,0)</f>
        <v>0</v>
      </c>
      <c r="D478" s="17">
        <f t="shared" si="9"/>
        <v>1</v>
      </c>
    </row>
    <row r="479" spans="1:4">
      <c r="A479" s="15">
        <f>IF(Reisekosten!N447="Ja",$A$9,0)</f>
        <v>0</v>
      </c>
      <c r="B479" s="15">
        <f>IF(Reisekosten!O447="Ja",$B$9,0)</f>
        <v>0</v>
      </c>
      <c r="C479" s="15">
        <f>IF(Reisekosten!P447="Ja",$C$9,0)</f>
        <v>0</v>
      </c>
      <c r="D479" s="17">
        <f t="shared" si="9"/>
        <v>1</v>
      </c>
    </row>
    <row r="480" spans="1:4">
      <c r="A480" s="15">
        <f>IF(Reisekosten!N448="Ja",$A$9,0)</f>
        <v>0</v>
      </c>
      <c r="B480" s="15">
        <f>IF(Reisekosten!O448="Ja",$B$9,0)</f>
        <v>0</v>
      </c>
      <c r="C480" s="15">
        <f>IF(Reisekosten!P448="Ja",$C$9,0)</f>
        <v>0</v>
      </c>
      <c r="D480" s="17">
        <f t="shared" si="9"/>
        <v>1</v>
      </c>
    </row>
    <row r="481" spans="1:4">
      <c r="A481" s="15">
        <f>IF(Reisekosten!N449="Ja",$A$9,0)</f>
        <v>0</v>
      </c>
      <c r="B481" s="15">
        <f>IF(Reisekosten!O449="Ja",$B$9,0)</f>
        <v>0</v>
      </c>
      <c r="C481" s="15">
        <f>IF(Reisekosten!P449="Ja",$C$9,0)</f>
        <v>0</v>
      </c>
      <c r="D481" s="17">
        <f t="shared" si="9"/>
        <v>1</v>
      </c>
    </row>
    <row r="482" spans="1:4">
      <c r="A482" s="15">
        <f>IF(Reisekosten!N450="Ja",$A$9,0)</f>
        <v>0</v>
      </c>
      <c r="B482" s="15">
        <f>IF(Reisekosten!O450="Ja",$B$9,0)</f>
        <v>0</v>
      </c>
      <c r="C482" s="15">
        <f>IF(Reisekosten!P450="Ja",$C$9,0)</f>
        <v>0</v>
      </c>
      <c r="D482" s="17">
        <f t="shared" si="9"/>
        <v>1</v>
      </c>
    </row>
    <row r="483" spans="1:4">
      <c r="A483" s="15">
        <f>IF(Reisekosten!N451="Ja",$A$9,0)</f>
        <v>0</v>
      </c>
      <c r="B483" s="15">
        <f>IF(Reisekosten!O451="Ja",$B$9,0)</f>
        <v>0</v>
      </c>
      <c r="C483" s="15">
        <f>IF(Reisekosten!P451="Ja",$C$9,0)</f>
        <v>0</v>
      </c>
      <c r="D483" s="17">
        <f t="shared" si="9"/>
        <v>1</v>
      </c>
    </row>
    <row r="484" spans="1:4">
      <c r="A484" s="15">
        <f>IF(Reisekosten!N452="Ja",$A$9,0)</f>
        <v>0</v>
      </c>
      <c r="B484" s="15">
        <f>IF(Reisekosten!O452="Ja",$B$9,0)</f>
        <v>0</v>
      </c>
      <c r="C484" s="15">
        <f>IF(Reisekosten!P452="Ja",$C$9,0)</f>
        <v>0</v>
      </c>
      <c r="D484" s="17">
        <f t="shared" si="9"/>
        <v>1</v>
      </c>
    </row>
    <row r="485" spans="1:4">
      <c r="A485" s="15">
        <f>IF(Reisekosten!N453="Ja",$A$9,0)</f>
        <v>0</v>
      </c>
      <c r="B485" s="15">
        <f>IF(Reisekosten!O453="Ja",$B$9,0)</f>
        <v>0</v>
      </c>
      <c r="C485" s="15">
        <f>IF(Reisekosten!P453="Ja",$C$9,0)</f>
        <v>0</v>
      </c>
      <c r="D485" s="17">
        <f t="shared" si="9"/>
        <v>1</v>
      </c>
    </row>
    <row r="486" spans="1:4">
      <c r="A486" s="15">
        <f>IF(Reisekosten!N454="Ja",$A$9,0)</f>
        <v>0</v>
      </c>
      <c r="B486" s="15">
        <f>IF(Reisekosten!O454="Ja",$B$9,0)</f>
        <v>0</v>
      </c>
      <c r="C486" s="15">
        <f>IF(Reisekosten!P454="Ja",$C$9,0)</f>
        <v>0</v>
      </c>
      <c r="D486" s="17">
        <f t="shared" si="9"/>
        <v>1</v>
      </c>
    </row>
    <row r="487" spans="1:4">
      <c r="A487" s="15">
        <f>IF(Reisekosten!N455="Ja",$A$9,0)</f>
        <v>0</v>
      </c>
      <c r="B487" s="15">
        <f>IF(Reisekosten!O455="Ja",$B$9,0)</f>
        <v>0</v>
      </c>
      <c r="C487" s="15">
        <f>IF(Reisekosten!P455="Ja",$C$9,0)</f>
        <v>0</v>
      </c>
      <c r="D487" s="17">
        <f t="shared" si="9"/>
        <v>1</v>
      </c>
    </row>
    <row r="488" spans="1:4">
      <c r="A488" s="15">
        <f>IF(Reisekosten!N456="Ja",$A$9,0)</f>
        <v>0</v>
      </c>
      <c r="B488" s="15">
        <f>IF(Reisekosten!O456="Ja",$B$9,0)</f>
        <v>0</v>
      </c>
      <c r="C488" s="15">
        <f>IF(Reisekosten!P456="Ja",$C$9,0)</f>
        <v>0</v>
      </c>
      <c r="D488" s="17">
        <f t="shared" si="9"/>
        <v>1</v>
      </c>
    </row>
    <row r="489" spans="1:4">
      <c r="A489" s="15">
        <f>IF(Reisekosten!N457="Ja",$A$9,0)</f>
        <v>0</v>
      </c>
      <c r="B489" s="15">
        <f>IF(Reisekosten!O457="Ja",$B$9,0)</f>
        <v>0</v>
      </c>
      <c r="C489" s="15">
        <f>IF(Reisekosten!P457="Ja",$C$9,0)</f>
        <v>0</v>
      </c>
      <c r="D489" s="17">
        <f t="shared" si="9"/>
        <v>1</v>
      </c>
    </row>
    <row r="490" spans="1:4">
      <c r="A490" s="15">
        <f>IF(Reisekosten!N458="Ja",$A$9,0)</f>
        <v>0</v>
      </c>
      <c r="B490" s="15">
        <f>IF(Reisekosten!O458="Ja",$B$9,0)</f>
        <v>0</v>
      </c>
      <c r="C490" s="15">
        <f>IF(Reisekosten!P458="Ja",$C$9,0)</f>
        <v>0</v>
      </c>
      <c r="D490" s="17">
        <f t="shared" si="9"/>
        <v>1</v>
      </c>
    </row>
    <row r="491" spans="1:4">
      <c r="A491" s="15">
        <f>IF(Reisekosten!N459="Ja",$A$9,0)</f>
        <v>0</v>
      </c>
      <c r="B491" s="15">
        <f>IF(Reisekosten!O459="Ja",$B$9,0)</f>
        <v>0</v>
      </c>
      <c r="C491" s="15">
        <f>IF(Reisekosten!P459="Ja",$C$9,0)</f>
        <v>0</v>
      </c>
      <c r="D491" s="17">
        <f t="shared" ref="D491:D526" si="10">1-SUM(A491:C491)</f>
        <v>1</v>
      </c>
    </row>
    <row r="492" spans="1:4">
      <c r="A492" s="15">
        <f>IF(Reisekosten!N460="Ja",$A$9,0)</f>
        <v>0</v>
      </c>
      <c r="B492" s="15">
        <f>IF(Reisekosten!O460="Ja",$B$9,0)</f>
        <v>0</v>
      </c>
      <c r="C492" s="15">
        <f>IF(Reisekosten!P460="Ja",$C$9,0)</f>
        <v>0</v>
      </c>
      <c r="D492" s="17">
        <f t="shared" si="10"/>
        <v>1</v>
      </c>
    </row>
    <row r="493" spans="1:4">
      <c r="A493" s="15">
        <f>IF(Reisekosten!N461="Ja",$A$9,0)</f>
        <v>0</v>
      </c>
      <c r="B493" s="15">
        <f>IF(Reisekosten!O461="Ja",$B$9,0)</f>
        <v>0</v>
      </c>
      <c r="C493" s="15">
        <f>IF(Reisekosten!P461="Ja",$C$9,0)</f>
        <v>0</v>
      </c>
      <c r="D493" s="17">
        <f t="shared" si="10"/>
        <v>1</v>
      </c>
    </row>
    <row r="494" spans="1:4">
      <c r="A494" s="15">
        <f>IF(Reisekosten!N462="Ja",$A$9,0)</f>
        <v>0</v>
      </c>
      <c r="B494" s="15">
        <f>IF(Reisekosten!O462="Ja",$B$9,0)</f>
        <v>0</v>
      </c>
      <c r="C494" s="15">
        <f>IF(Reisekosten!P462="Ja",$C$9,0)</f>
        <v>0</v>
      </c>
      <c r="D494" s="17">
        <f t="shared" si="10"/>
        <v>1</v>
      </c>
    </row>
    <row r="495" spans="1:4">
      <c r="A495" s="15">
        <f>IF(Reisekosten!N463="Ja",$A$9,0)</f>
        <v>0</v>
      </c>
      <c r="B495" s="15">
        <f>IF(Reisekosten!O463="Ja",$B$9,0)</f>
        <v>0</v>
      </c>
      <c r="C495" s="15">
        <f>IF(Reisekosten!P463="Ja",$C$9,0)</f>
        <v>0</v>
      </c>
      <c r="D495" s="17">
        <f t="shared" si="10"/>
        <v>1</v>
      </c>
    </row>
    <row r="496" spans="1:4">
      <c r="A496" s="15">
        <f>IF(Reisekosten!N464="Ja",$A$9,0)</f>
        <v>0</v>
      </c>
      <c r="B496" s="15">
        <f>IF(Reisekosten!O464="Ja",$B$9,0)</f>
        <v>0</v>
      </c>
      <c r="C496" s="15">
        <f>IF(Reisekosten!P464="Ja",$C$9,0)</f>
        <v>0</v>
      </c>
      <c r="D496" s="17">
        <f t="shared" si="10"/>
        <v>1</v>
      </c>
    </row>
    <row r="497" spans="1:4">
      <c r="A497" s="15">
        <f>IF(Reisekosten!N465="Ja",$A$9,0)</f>
        <v>0</v>
      </c>
      <c r="B497" s="15">
        <f>IF(Reisekosten!O465="Ja",$B$9,0)</f>
        <v>0</v>
      </c>
      <c r="C497" s="15">
        <f>IF(Reisekosten!P465="Ja",$C$9,0)</f>
        <v>0</v>
      </c>
      <c r="D497" s="17">
        <f t="shared" si="10"/>
        <v>1</v>
      </c>
    </row>
    <row r="498" spans="1:4">
      <c r="A498" s="15">
        <f>IF(Reisekosten!N466="Ja",$A$9,0)</f>
        <v>0</v>
      </c>
      <c r="B498" s="15">
        <f>IF(Reisekosten!O466="Ja",$B$9,0)</f>
        <v>0</v>
      </c>
      <c r="C498" s="15">
        <f>IF(Reisekosten!P466="Ja",$C$9,0)</f>
        <v>0</v>
      </c>
      <c r="D498" s="17">
        <f t="shared" si="10"/>
        <v>1</v>
      </c>
    </row>
    <row r="499" spans="1:4">
      <c r="A499" s="15">
        <f>IF(Reisekosten!N467="Ja",$A$9,0)</f>
        <v>0</v>
      </c>
      <c r="B499" s="15">
        <f>IF(Reisekosten!O467="Ja",$B$9,0)</f>
        <v>0</v>
      </c>
      <c r="C499" s="15">
        <f>IF(Reisekosten!P467="Ja",$C$9,0)</f>
        <v>0</v>
      </c>
      <c r="D499" s="17">
        <f t="shared" si="10"/>
        <v>1</v>
      </c>
    </row>
    <row r="500" spans="1:4">
      <c r="A500" s="15">
        <f>IF(Reisekosten!N468="Ja",$A$9,0)</f>
        <v>0</v>
      </c>
      <c r="B500" s="15">
        <f>IF(Reisekosten!O468="Ja",$B$9,0)</f>
        <v>0</v>
      </c>
      <c r="C500" s="15">
        <f>IF(Reisekosten!P468="Ja",$C$9,0)</f>
        <v>0</v>
      </c>
      <c r="D500" s="17">
        <f t="shared" si="10"/>
        <v>1</v>
      </c>
    </row>
    <row r="501" spans="1:4">
      <c r="A501" s="15">
        <f>IF(Reisekosten!N469="Ja",$A$9,0)</f>
        <v>0</v>
      </c>
      <c r="B501" s="15">
        <f>IF(Reisekosten!O469="Ja",$B$9,0)</f>
        <v>0</v>
      </c>
      <c r="C501" s="15">
        <f>IF(Reisekosten!P469="Ja",$C$9,0)</f>
        <v>0</v>
      </c>
      <c r="D501" s="17">
        <f t="shared" si="10"/>
        <v>1</v>
      </c>
    </row>
    <row r="502" spans="1:4">
      <c r="A502" s="15">
        <f>IF(Reisekosten!N470="Ja",$A$9,0)</f>
        <v>0</v>
      </c>
      <c r="B502" s="15">
        <f>IF(Reisekosten!O470="Ja",$B$9,0)</f>
        <v>0</v>
      </c>
      <c r="C502" s="15">
        <f>IF(Reisekosten!P470="Ja",$C$9,0)</f>
        <v>0</v>
      </c>
      <c r="D502" s="17">
        <f t="shared" si="10"/>
        <v>1</v>
      </c>
    </row>
    <row r="503" spans="1:4">
      <c r="A503" s="15">
        <f>IF(Reisekosten!N471="Ja",$A$9,0)</f>
        <v>0</v>
      </c>
      <c r="B503" s="15">
        <f>IF(Reisekosten!O471="Ja",$B$9,0)</f>
        <v>0</v>
      </c>
      <c r="C503" s="15">
        <f>IF(Reisekosten!P471="Ja",$C$9,0)</f>
        <v>0</v>
      </c>
      <c r="D503" s="17">
        <f t="shared" si="10"/>
        <v>1</v>
      </c>
    </row>
    <row r="504" spans="1:4">
      <c r="A504" s="15">
        <f>IF(Reisekosten!N472="Ja",$A$9,0)</f>
        <v>0</v>
      </c>
      <c r="B504" s="15">
        <f>IF(Reisekosten!O472="Ja",$B$9,0)</f>
        <v>0</v>
      </c>
      <c r="C504" s="15">
        <f>IF(Reisekosten!P472="Ja",$C$9,0)</f>
        <v>0</v>
      </c>
      <c r="D504" s="17">
        <f t="shared" si="10"/>
        <v>1</v>
      </c>
    </row>
    <row r="505" spans="1:4">
      <c r="A505" s="15">
        <f>IF(Reisekosten!N473="Ja",$A$9,0)</f>
        <v>0</v>
      </c>
      <c r="B505" s="15">
        <f>IF(Reisekosten!O473="Ja",$B$9,0)</f>
        <v>0</v>
      </c>
      <c r="C505" s="15">
        <f>IF(Reisekosten!P473="Ja",$C$9,0)</f>
        <v>0</v>
      </c>
      <c r="D505" s="17">
        <f t="shared" si="10"/>
        <v>1</v>
      </c>
    </row>
    <row r="506" spans="1:4">
      <c r="A506" s="15">
        <f>IF(Reisekosten!N474="Ja",$A$9,0)</f>
        <v>0</v>
      </c>
      <c r="B506" s="15">
        <f>IF(Reisekosten!O474="Ja",$B$9,0)</f>
        <v>0</v>
      </c>
      <c r="C506" s="15">
        <f>IF(Reisekosten!P474="Ja",$C$9,0)</f>
        <v>0</v>
      </c>
      <c r="D506" s="17">
        <f t="shared" si="10"/>
        <v>1</v>
      </c>
    </row>
    <row r="507" spans="1:4">
      <c r="A507" s="15">
        <f>IF(Reisekosten!N475="Ja",$A$9,0)</f>
        <v>0</v>
      </c>
      <c r="B507" s="15">
        <f>IF(Reisekosten!O475="Ja",$B$9,0)</f>
        <v>0</v>
      </c>
      <c r="C507" s="15">
        <f>IF(Reisekosten!P475="Ja",$C$9,0)</f>
        <v>0</v>
      </c>
      <c r="D507" s="17">
        <f t="shared" si="10"/>
        <v>1</v>
      </c>
    </row>
    <row r="508" spans="1:4">
      <c r="A508" s="15">
        <f>IF(Reisekosten!N476="Ja",$A$9,0)</f>
        <v>0</v>
      </c>
      <c r="B508" s="15">
        <f>IF(Reisekosten!O476="Ja",$B$9,0)</f>
        <v>0</v>
      </c>
      <c r="C508" s="15">
        <f>IF(Reisekosten!P476="Ja",$C$9,0)</f>
        <v>0</v>
      </c>
      <c r="D508" s="17">
        <f t="shared" si="10"/>
        <v>1</v>
      </c>
    </row>
    <row r="509" spans="1:4">
      <c r="A509" s="15">
        <f>IF(Reisekosten!N477="Ja",$A$9,0)</f>
        <v>0</v>
      </c>
      <c r="B509" s="15">
        <f>IF(Reisekosten!O477="Ja",$B$9,0)</f>
        <v>0</v>
      </c>
      <c r="C509" s="15">
        <f>IF(Reisekosten!P477="Ja",$C$9,0)</f>
        <v>0</v>
      </c>
      <c r="D509" s="17">
        <f t="shared" si="10"/>
        <v>1</v>
      </c>
    </row>
    <row r="510" spans="1:4">
      <c r="A510" s="15">
        <f>IF(Reisekosten!N478="Ja",$A$9,0)</f>
        <v>0</v>
      </c>
      <c r="B510" s="15">
        <f>IF(Reisekosten!O478="Ja",$B$9,0)</f>
        <v>0</v>
      </c>
      <c r="C510" s="15">
        <f>IF(Reisekosten!P478="Ja",$C$9,0)</f>
        <v>0</v>
      </c>
      <c r="D510" s="17">
        <f t="shared" si="10"/>
        <v>1</v>
      </c>
    </row>
    <row r="511" spans="1:4">
      <c r="A511" s="15">
        <f>IF(Reisekosten!N479="Ja",$A$9,0)</f>
        <v>0</v>
      </c>
      <c r="B511" s="15">
        <f>IF(Reisekosten!O479="Ja",$B$9,0)</f>
        <v>0</v>
      </c>
      <c r="C511" s="15">
        <f>IF(Reisekosten!P479="Ja",$C$9,0)</f>
        <v>0</v>
      </c>
      <c r="D511" s="17">
        <f t="shared" si="10"/>
        <v>1</v>
      </c>
    </row>
    <row r="512" spans="1:4">
      <c r="A512" s="15">
        <f>IF(Reisekosten!N480="Ja",$A$9,0)</f>
        <v>0</v>
      </c>
      <c r="B512" s="15">
        <f>IF(Reisekosten!O480="Ja",$B$9,0)</f>
        <v>0</v>
      </c>
      <c r="C512" s="15">
        <f>IF(Reisekosten!P480="Ja",$C$9,0)</f>
        <v>0</v>
      </c>
      <c r="D512" s="17">
        <f t="shared" si="10"/>
        <v>1</v>
      </c>
    </row>
    <row r="513" spans="1:4">
      <c r="A513" s="15">
        <f>IF(Reisekosten!N481="Ja",$A$9,0)</f>
        <v>0</v>
      </c>
      <c r="B513" s="15">
        <f>IF(Reisekosten!O481="Ja",$B$9,0)</f>
        <v>0</v>
      </c>
      <c r="C513" s="15">
        <f>IF(Reisekosten!P481="Ja",$C$9,0)</f>
        <v>0</v>
      </c>
      <c r="D513" s="17">
        <f t="shared" si="10"/>
        <v>1</v>
      </c>
    </row>
    <row r="514" spans="1:4">
      <c r="A514" s="15">
        <f>IF(Reisekosten!N482="Ja",$A$9,0)</f>
        <v>0</v>
      </c>
      <c r="B514" s="15">
        <f>IF(Reisekosten!O482="Ja",$B$9,0)</f>
        <v>0</v>
      </c>
      <c r="C514" s="15">
        <f>IF(Reisekosten!P482="Ja",$C$9,0)</f>
        <v>0</v>
      </c>
      <c r="D514" s="17">
        <f t="shared" si="10"/>
        <v>1</v>
      </c>
    </row>
    <row r="515" spans="1:4">
      <c r="A515" s="15">
        <f>IF(Reisekosten!N483="Ja",$A$9,0)</f>
        <v>0</v>
      </c>
      <c r="B515" s="15">
        <f>IF(Reisekosten!O483="Ja",$B$9,0)</f>
        <v>0</v>
      </c>
      <c r="C515" s="15">
        <f>IF(Reisekosten!P483="Ja",$C$9,0)</f>
        <v>0</v>
      </c>
      <c r="D515" s="17">
        <f t="shared" si="10"/>
        <v>1</v>
      </c>
    </row>
    <row r="516" spans="1:4">
      <c r="A516" s="15">
        <f>IF(Reisekosten!N484="Ja",$A$9,0)</f>
        <v>0</v>
      </c>
      <c r="B516" s="15">
        <f>IF(Reisekosten!O484="Ja",$B$9,0)</f>
        <v>0</v>
      </c>
      <c r="C516" s="15">
        <f>IF(Reisekosten!P484="Ja",$C$9,0)</f>
        <v>0</v>
      </c>
      <c r="D516" s="17">
        <f t="shared" si="10"/>
        <v>1</v>
      </c>
    </row>
    <row r="517" spans="1:4">
      <c r="A517" s="15">
        <f>IF(Reisekosten!N485="Ja",$A$9,0)</f>
        <v>0</v>
      </c>
      <c r="B517" s="15">
        <f>IF(Reisekosten!O485="Ja",$B$9,0)</f>
        <v>0</v>
      </c>
      <c r="C517" s="15">
        <f>IF(Reisekosten!P485="Ja",$C$9,0)</f>
        <v>0</v>
      </c>
      <c r="D517" s="17">
        <f t="shared" si="10"/>
        <v>1</v>
      </c>
    </row>
    <row r="518" spans="1:4">
      <c r="A518" s="15">
        <f>IF(Reisekosten!N486="Ja",$A$9,0)</f>
        <v>0</v>
      </c>
      <c r="B518" s="15">
        <f>IF(Reisekosten!O486="Ja",$B$9,0)</f>
        <v>0</v>
      </c>
      <c r="C518" s="15">
        <f>IF(Reisekosten!P486="Ja",$C$9,0)</f>
        <v>0</v>
      </c>
      <c r="D518" s="17">
        <f t="shared" si="10"/>
        <v>1</v>
      </c>
    </row>
    <row r="519" spans="1:4">
      <c r="A519" s="15">
        <f>IF(Reisekosten!N487="Ja",$A$9,0)</f>
        <v>0</v>
      </c>
      <c r="B519" s="15">
        <f>IF(Reisekosten!O487="Ja",$B$9,0)</f>
        <v>0</v>
      </c>
      <c r="C519" s="15">
        <f>IF(Reisekosten!P487="Ja",$C$9,0)</f>
        <v>0</v>
      </c>
      <c r="D519" s="17">
        <f t="shared" si="10"/>
        <v>1</v>
      </c>
    </row>
    <row r="520" spans="1:4">
      <c r="A520" s="15">
        <f>IF(Reisekosten!N488="Ja",$A$9,0)</f>
        <v>0</v>
      </c>
      <c r="B520" s="15">
        <f>IF(Reisekosten!O488="Ja",$B$9,0)</f>
        <v>0</v>
      </c>
      <c r="C520" s="15">
        <f>IF(Reisekosten!P488="Ja",$C$9,0)</f>
        <v>0</v>
      </c>
      <c r="D520" s="17">
        <f t="shared" si="10"/>
        <v>1</v>
      </c>
    </row>
    <row r="521" spans="1:4">
      <c r="A521" s="15">
        <f>IF(Reisekosten!N489="Ja",$A$9,0)</f>
        <v>0</v>
      </c>
      <c r="B521" s="15">
        <f>IF(Reisekosten!O489="Ja",$B$9,0)</f>
        <v>0</v>
      </c>
      <c r="C521" s="15">
        <f>IF(Reisekosten!P489="Ja",$C$9,0)</f>
        <v>0</v>
      </c>
      <c r="D521" s="17">
        <f t="shared" si="10"/>
        <v>1</v>
      </c>
    </row>
    <row r="522" spans="1:4">
      <c r="A522" s="15">
        <f>IF(Reisekosten!N490="Ja",$A$9,0)</f>
        <v>0</v>
      </c>
      <c r="B522" s="15">
        <f>IF(Reisekosten!O490="Ja",$B$9,0)</f>
        <v>0</v>
      </c>
      <c r="C522" s="15">
        <f>IF(Reisekosten!P490="Ja",$C$9,0)</f>
        <v>0</v>
      </c>
      <c r="D522" s="17">
        <f t="shared" si="10"/>
        <v>1</v>
      </c>
    </row>
    <row r="523" spans="1:4">
      <c r="A523" s="15">
        <f>IF(Reisekosten!N491="Ja",$A$9,0)</f>
        <v>0</v>
      </c>
      <c r="B523" s="15">
        <f>IF(Reisekosten!O491="Ja",$B$9,0)</f>
        <v>0</v>
      </c>
      <c r="C523" s="15">
        <f>IF(Reisekosten!P491="Ja",$C$9,0)</f>
        <v>0</v>
      </c>
      <c r="D523" s="17">
        <f t="shared" si="10"/>
        <v>1</v>
      </c>
    </row>
    <row r="524" spans="1:4">
      <c r="A524" s="15">
        <f>IF(Reisekosten!N492="Ja",$A$9,0)</f>
        <v>0</v>
      </c>
      <c r="B524" s="15">
        <f>IF(Reisekosten!O492="Ja",$B$9,0)</f>
        <v>0</v>
      </c>
      <c r="C524" s="15">
        <f>IF(Reisekosten!P492="Ja",$C$9,0)</f>
        <v>0</v>
      </c>
      <c r="D524" s="17">
        <f t="shared" si="10"/>
        <v>1</v>
      </c>
    </row>
    <row r="525" spans="1:4">
      <c r="A525" s="15">
        <f>IF(Reisekosten!N493="Ja",$A$9,0)</f>
        <v>0</v>
      </c>
      <c r="B525" s="15">
        <f>IF(Reisekosten!O493="Ja",$B$9,0)</f>
        <v>0</v>
      </c>
      <c r="C525" s="15">
        <f>IF(Reisekosten!P493="Ja",$C$9,0)</f>
        <v>0</v>
      </c>
      <c r="D525" s="17">
        <f t="shared" si="10"/>
        <v>1</v>
      </c>
    </row>
    <row r="526" spans="1:4">
      <c r="A526" s="15">
        <f>IF(Reisekosten!N494="Ja",$A$9,0)</f>
        <v>0</v>
      </c>
      <c r="B526" s="15">
        <f>IF(Reisekosten!O494="Ja",$B$9,0)</f>
        <v>0</v>
      </c>
      <c r="C526" s="15">
        <f>IF(Reisekosten!P494="Ja",$C$9,0)</f>
        <v>0</v>
      </c>
      <c r="D526" s="17">
        <f t="shared" si="10"/>
        <v>1</v>
      </c>
    </row>
  </sheetData>
  <mergeCells count="2">
    <mergeCell ref="D6:D9"/>
    <mergeCell ref="A6:C6"/>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F188"/>
  <sheetViews>
    <sheetView topLeftCell="A8" workbookViewId="0">
      <pane ySplit="2" topLeftCell="A10" activePane="bottomLeft" state="frozen"/>
      <selection activeCell="A8" sqref="A8"/>
      <selection pane="bottomLeft" activeCell="F22" sqref="F22"/>
    </sheetView>
  </sheetViews>
  <sheetFormatPr baseColWidth="10" defaultColWidth="11.42578125" defaultRowHeight="15" outlineLevelRow="1"/>
  <cols>
    <col min="1" max="1" width="25.7109375" style="23" bestFit="1" customWidth="1"/>
    <col min="2" max="2" width="13.42578125" style="27" customWidth="1"/>
    <col min="3" max="3" width="15.28515625" style="27" customWidth="1"/>
    <col min="4" max="4" width="11.42578125" style="27"/>
    <col min="5" max="5" width="15.7109375" style="27" bestFit="1" customWidth="1"/>
    <col min="6" max="6" width="61.5703125" style="23" bestFit="1" customWidth="1"/>
    <col min="7" max="16384" width="11.42578125" style="23"/>
  </cols>
  <sheetData>
    <row r="1" spans="1:6" hidden="1" outlineLevel="1">
      <c r="A1" s="22" t="s">
        <v>2161</v>
      </c>
      <c r="B1" s="27" t="s">
        <v>2162</v>
      </c>
      <c r="C1" s="27" t="s">
        <v>2163</v>
      </c>
    </row>
    <row r="2" spans="1:6" hidden="1" outlineLevel="1">
      <c r="C2" s="27" t="s">
        <v>2164</v>
      </c>
    </row>
    <row r="3" spans="1:6" hidden="1" outlineLevel="1">
      <c r="C3" s="27" t="s">
        <v>2165</v>
      </c>
    </row>
    <row r="4" spans="1:6" hidden="1" outlineLevel="1">
      <c r="C4" s="27" t="s">
        <v>2166</v>
      </c>
    </row>
    <row r="5" spans="1:6" hidden="1" outlineLevel="1">
      <c r="C5" s="27" t="s">
        <v>2167</v>
      </c>
    </row>
    <row r="6" spans="1:6" hidden="1" outlineLevel="1">
      <c r="B6" s="28" t="s">
        <v>2168</v>
      </c>
      <c r="C6" s="27" t="s">
        <v>2169</v>
      </c>
    </row>
    <row r="7" spans="1:6" hidden="1" collapsed="1"/>
    <row r="8" spans="1:6" ht="21">
      <c r="A8" s="67" t="s">
        <v>2181</v>
      </c>
      <c r="E8" s="57">
        <f>'CSV-Übernacht'!E8</f>
        <v>2180</v>
      </c>
    </row>
    <row r="9" spans="1:6">
      <c r="A9" s="34" t="s">
        <v>2182</v>
      </c>
      <c r="B9" s="29" t="s">
        <v>2172</v>
      </c>
      <c r="C9" s="29" t="s">
        <v>2173</v>
      </c>
      <c r="D9" s="29" t="s">
        <v>2174</v>
      </c>
      <c r="E9" s="29" t="s">
        <v>2175</v>
      </c>
      <c r="F9" s="24" t="s">
        <v>2176</v>
      </c>
    </row>
    <row r="10" spans="1:6">
      <c r="A10" s="25">
        <f>IFERROR(IF('Reise-Nebenkosten'!A13="","",-'Reise-Nebenkosten'!E13),"")</f>
        <v>-38.4</v>
      </c>
      <c r="B10" s="104"/>
      <c r="C10" s="32" t="str">
        <f>IF('Reise-Nebenkosten'!C13="","",IF(Reisekosten!H13="","",Reisekosten!$G$1&amp;Reisekosten!$H$1&amp;Reisekosten!$I$1)&amp;"-"&amp;'Reise-Nebenkosten'!D13)</f>
        <v>R2023-1-1-1</v>
      </c>
      <c r="D10" s="33"/>
      <c r="E10" s="31">
        <f>IF(C10="","",$E$8)</f>
        <v>2180</v>
      </c>
      <c r="F10" s="23" t="str">
        <f>IF(C10="","",'Reise-Nebenkosten'!A13&amp;"-Nbk.-"&amp;'Reise-Nebenkosten'!B13)</f>
        <v>lfd. Nr.1-1. Feb -Eschwege-Nbk.-Parkgebühren</v>
      </c>
    </row>
    <row r="11" spans="1:6">
      <c r="A11" s="25">
        <f>IFERROR(IF('Reise-Nebenkosten'!A14="","",-'Reise-Nebenkosten'!E14),"")</f>
        <v>-42.6</v>
      </c>
      <c r="B11" s="104"/>
      <c r="C11" s="32" t="str">
        <f>IF('Reise-Nebenkosten'!C14="","",IF(Reisekosten!H14="","",Reisekosten!$G$1&amp;Reisekosten!$H$1&amp;Reisekosten!$I$1)&amp;"-"&amp;'Reise-Nebenkosten'!D14)</f>
        <v>-2</v>
      </c>
      <c r="D11" s="33">
        <f>IF('Reise-Nebenkosten'!C14="","",'Reise-Nebenkosten'!C14)</f>
        <v>44242</v>
      </c>
      <c r="E11" s="31">
        <f t="shared" ref="E11:E20" si="0">IF(C11="","",$E$8)</f>
        <v>2180</v>
      </c>
      <c r="F11" s="23" t="str">
        <f>IF(C11="","",'Reise-Nebenkosten'!A14&amp;"-Nbk.-"&amp;'Reise-Nebenkosten'!B14)</f>
        <v>lfd. Nr.2-5. Feb -Mannheim-Nbk.-Mautgebühren</v>
      </c>
    </row>
    <row r="12" spans="1:6">
      <c r="A12" s="25" t="str">
        <f>IFERROR(IF('Reise-Nebenkosten'!A15="","",-'Reise-Nebenkosten'!E15),"")</f>
        <v/>
      </c>
      <c r="B12" s="104"/>
      <c r="C12" s="32" t="str">
        <f>IF('Reise-Nebenkosten'!C15="","",IF(Reisekosten!H15="","",Reisekosten!$G$1&amp;Reisekosten!$H$1&amp;Reisekosten!$I$1)&amp;"-"&amp;'Reise-Nebenkosten'!D15)</f>
        <v/>
      </c>
      <c r="D12" s="33" t="str">
        <f>IF('Reise-Nebenkosten'!C15="","",'Reise-Nebenkosten'!C15)</f>
        <v/>
      </c>
      <c r="E12" s="31" t="str">
        <f t="shared" si="0"/>
        <v/>
      </c>
      <c r="F12" s="23" t="str">
        <f>IF(C12="","",'Reise-Nebenkosten'!A15&amp;"-Nbk.-"&amp;'Reise-Nebenkosten'!B15)</f>
        <v/>
      </c>
    </row>
    <row r="13" spans="1:6">
      <c r="A13" s="25" t="str">
        <f>IFERROR(IF('Reise-Nebenkosten'!A16="","",-'Reise-Nebenkosten'!E16),"")</f>
        <v/>
      </c>
      <c r="B13" s="104"/>
      <c r="C13" s="32" t="str">
        <f>IF('Reise-Nebenkosten'!C16="","",IF(Reisekosten!H16="","",Reisekosten!$G$1&amp;Reisekosten!$H$1&amp;Reisekosten!$I$1)&amp;"-"&amp;'Reise-Nebenkosten'!D16)</f>
        <v/>
      </c>
      <c r="D13" s="33" t="str">
        <f>IF('Reise-Nebenkosten'!C16="","",'Reise-Nebenkosten'!C16)</f>
        <v/>
      </c>
      <c r="E13" s="31" t="str">
        <f t="shared" si="0"/>
        <v/>
      </c>
      <c r="F13" s="23" t="str">
        <f>IF(C13="","",'Reise-Nebenkosten'!A16&amp;"-Nbk.-"&amp;'Reise-Nebenkosten'!B16)</f>
        <v/>
      </c>
    </row>
    <row r="14" spans="1:6">
      <c r="A14" s="25" t="str">
        <f>IFERROR(IF('Reise-Nebenkosten'!A17="","",-'Reise-Nebenkosten'!E17),"")</f>
        <v/>
      </c>
      <c r="B14" s="104"/>
      <c r="C14" s="32" t="str">
        <f>IF('Reise-Nebenkosten'!C17="","",IF(Reisekosten!H17="","",Reisekosten!$G$1&amp;Reisekosten!$H$1&amp;Reisekosten!$I$1)&amp;"-"&amp;'Reise-Nebenkosten'!D17)</f>
        <v/>
      </c>
      <c r="D14" s="33" t="str">
        <f>IF('Reise-Nebenkosten'!C17="","",'Reise-Nebenkosten'!C17)</f>
        <v/>
      </c>
      <c r="E14" s="31" t="str">
        <f t="shared" si="0"/>
        <v/>
      </c>
      <c r="F14" s="23" t="str">
        <f>IF(C14="","",'Reise-Nebenkosten'!A17&amp;"-Nbk.-"&amp;'Reise-Nebenkosten'!B17)</f>
        <v/>
      </c>
    </row>
    <row r="15" spans="1:6">
      <c r="A15" s="25" t="str">
        <f>IFERROR(IF('Reise-Nebenkosten'!A18="","",-'Reise-Nebenkosten'!E18),"")</f>
        <v/>
      </c>
      <c r="B15" s="104"/>
      <c r="C15" s="32" t="str">
        <f>IF('Reise-Nebenkosten'!C18="","",IF(Reisekosten!H18="","",Reisekosten!$G$1&amp;Reisekosten!$H$1&amp;Reisekosten!$I$1)&amp;"-"&amp;'Reise-Nebenkosten'!D18)</f>
        <v/>
      </c>
      <c r="D15" s="33" t="str">
        <f>IF('Reise-Nebenkosten'!C18="","",'Reise-Nebenkosten'!C18)</f>
        <v/>
      </c>
      <c r="E15" s="31" t="str">
        <f t="shared" si="0"/>
        <v/>
      </c>
      <c r="F15" s="23" t="str">
        <f>IF(C15="","",'Reise-Nebenkosten'!A18&amp;"-Nbk.-"&amp;'Reise-Nebenkosten'!B18)</f>
        <v/>
      </c>
    </row>
    <row r="16" spans="1:6">
      <c r="A16" s="25" t="str">
        <f>IFERROR(IF('Reise-Nebenkosten'!A19="","",-'Reise-Nebenkosten'!E19),"")</f>
        <v/>
      </c>
      <c r="B16" s="104"/>
      <c r="C16" s="32" t="str">
        <f>IF('Reise-Nebenkosten'!C19="","",IF(Reisekosten!H19="","",Reisekosten!$G$1&amp;Reisekosten!$H$1&amp;Reisekosten!$I$1)&amp;"-"&amp;'Reise-Nebenkosten'!D19)</f>
        <v/>
      </c>
      <c r="D16" s="33" t="str">
        <f>IF('Reise-Nebenkosten'!C19="","",'Reise-Nebenkosten'!C19)</f>
        <v/>
      </c>
      <c r="E16" s="31" t="str">
        <f t="shared" si="0"/>
        <v/>
      </c>
      <c r="F16" s="23" t="str">
        <f>IF(C16="","",'Reise-Nebenkosten'!A19&amp;"-Nbk.-"&amp;'Reise-Nebenkosten'!B19)</f>
        <v/>
      </c>
    </row>
    <row r="17" spans="1:6">
      <c r="A17" s="25" t="str">
        <f>IFERROR(IF('Reise-Nebenkosten'!A20="","",-'Reise-Nebenkosten'!E20),"")</f>
        <v/>
      </c>
      <c r="B17" s="104"/>
      <c r="C17" s="32" t="str">
        <f>IF('Reise-Nebenkosten'!C20="","",IF(Reisekosten!H20="","",Reisekosten!$G$1&amp;Reisekosten!$H$1&amp;Reisekosten!$I$1)&amp;"-"&amp;'Reise-Nebenkosten'!D20)</f>
        <v/>
      </c>
      <c r="D17" s="33" t="str">
        <f>IF('Reise-Nebenkosten'!C20="","",'Reise-Nebenkosten'!C20)</f>
        <v/>
      </c>
      <c r="E17" s="31" t="str">
        <f t="shared" si="0"/>
        <v/>
      </c>
      <c r="F17" s="23" t="str">
        <f>IF(C17="","",'Reise-Nebenkosten'!A20&amp;"-Nbk.-"&amp;'Reise-Nebenkosten'!B20)</f>
        <v/>
      </c>
    </row>
    <row r="18" spans="1:6">
      <c r="A18" s="25" t="str">
        <f>IFERROR(IF('Reise-Nebenkosten'!A21="","",-'Reise-Nebenkosten'!E21),"")</f>
        <v/>
      </c>
      <c r="B18" s="104"/>
      <c r="C18" s="32" t="str">
        <f>IF('Reise-Nebenkosten'!C21="","",IF(Reisekosten!H21="","",Reisekosten!$G$1&amp;Reisekosten!$H$1&amp;Reisekosten!$I$1)&amp;"-"&amp;'Reise-Nebenkosten'!D21)</f>
        <v/>
      </c>
      <c r="D18" s="33" t="str">
        <f>IF('Reise-Nebenkosten'!C21="","",'Reise-Nebenkosten'!C21)</f>
        <v/>
      </c>
      <c r="E18" s="31" t="str">
        <f t="shared" si="0"/>
        <v/>
      </c>
      <c r="F18" s="23" t="str">
        <f>IF(C18="","",'Reise-Nebenkosten'!A21&amp;"-Nbk.-"&amp;'Reise-Nebenkosten'!B21)</f>
        <v/>
      </c>
    </row>
    <row r="19" spans="1:6">
      <c r="A19" s="25" t="str">
        <f>IFERROR(IF('Reise-Nebenkosten'!A22="","",-'Reise-Nebenkosten'!E22),"")</f>
        <v/>
      </c>
      <c r="B19" s="104"/>
      <c r="C19" s="32" t="str">
        <f>IF('Reise-Nebenkosten'!C22="","",IF(Reisekosten!H22="","",Reisekosten!$G$1&amp;Reisekosten!$H$1&amp;Reisekosten!$I$1)&amp;"-"&amp;'Reise-Nebenkosten'!D22)</f>
        <v/>
      </c>
      <c r="D19" s="33" t="str">
        <f>IF('Reise-Nebenkosten'!C22="","",'Reise-Nebenkosten'!C22)</f>
        <v/>
      </c>
      <c r="E19" s="31" t="str">
        <f t="shared" si="0"/>
        <v/>
      </c>
      <c r="F19" s="23" t="str">
        <f>IF(C19="","",'Reise-Nebenkosten'!A22&amp;"-Nbk.-"&amp;'Reise-Nebenkosten'!B22)</f>
        <v/>
      </c>
    </row>
    <row r="20" spans="1:6">
      <c r="A20" s="25" t="str">
        <f>IFERROR(IF('Reise-Nebenkosten'!A23="","",-'Reise-Nebenkosten'!E23),"")</f>
        <v/>
      </c>
      <c r="B20" s="104"/>
      <c r="C20" s="32" t="str">
        <f>IF('Reise-Nebenkosten'!C23="","",IF(Reisekosten!H23="","",Reisekosten!$G$1&amp;Reisekosten!$H$1&amp;Reisekosten!$I$1)&amp;"-"&amp;'Reise-Nebenkosten'!D23)</f>
        <v/>
      </c>
      <c r="D20" s="33" t="str">
        <f>IF('Reise-Nebenkosten'!C23="","",'Reise-Nebenkosten'!C23)</f>
        <v/>
      </c>
      <c r="E20" s="31" t="str">
        <f t="shared" si="0"/>
        <v/>
      </c>
      <c r="F20" s="23" t="str">
        <f>IF(C20="","",'Reise-Nebenkosten'!A23&amp;"-Nbk.-"&amp;'Reise-Nebenkosten'!B23)</f>
        <v/>
      </c>
    </row>
    <row r="21" spans="1:6">
      <c r="A21" s="25" t="str">
        <f>IFERROR(IF('Reise-Nebenkosten'!A24="","",-'Reise-Nebenkosten'!E24),"")</f>
        <v/>
      </c>
      <c r="B21" s="104"/>
      <c r="C21" s="32" t="str">
        <f>IF('Reise-Nebenkosten'!C24="","",IF(Reisekosten!H24="","",Reisekosten!$G$1&amp;Reisekosten!$H$1&amp;Reisekosten!$I$1)&amp;"-"&amp;'Reise-Nebenkosten'!D24)</f>
        <v/>
      </c>
      <c r="D21" s="33" t="str">
        <f>IF('Reise-Nebenkosten'!C24="","",'Reise-Nebenkosten'!C24)</f>
        <v/>
      </c>
      <c r="E21" s="31" t="str">
        <f t="shared" ref="E21:E74" si="1">IF(C21="","",$E$8)</f>
        <v/>
      </c>
      <c r="F21" s="23" t="str">
        <f>IF(C21="","",'Reise-Nebenkosten'!A24&amp;"-Nbk.-"&amp;'Reise-Nebenkosten'!B24)</f>
        <v/>
      </c>
    </row>
    <row r="22" spans="1:6">
      <c r="A22" s="25" t="str">
        <f>IFERROR(IF('Reise-Nebenkosten'!A25="","",-'Reise-Nebenkosten'!E25),"")</f>
        <v/>
      </c>
      <c r="B22" s="104"/>
      <c r="C22" s="32" t="str">
        <f>IF('Reise-Nebenkosten'!C25="","",IF(Reisekosten!H25="","",Reisekosten!$G$1&amp;Reisekosten!$H$1&amp;Reisekosten!$I$1)&amp;"-"&amp;'Reise-Nebenkosten'!D25)</f>
        <v/>
      </c>
      <c r="D22" s="33" t="str">
        <f>IF('Reise-Nebenkosten'!C25="","",'Reise-Nebenkosten'!C25)</f>
        <v/>
      </c>
      <c r="E22" s="31" t="str">
        <f t="shared" si="1"/>
        <v/>
      </c>
      <c r="F22" s="23" t="str">
        <f>IF(C22="","",'Reise-Nebenkosten'!A25&amp;"-Nbk.-"&amp;'Reise-Nebenkosten'!B25)</f>
        <v/>
      </c>
    </row>
    <row r="23" spans="1:6">
      <c r="A23" s="25" t="str">
        <f>IFERROR(IF('Reise-Nebenkosten'!A26="","",-'Reise-Nebenkosten'!E26),"")</f>
        <v/>
      </c>
      <c r="B23" s="104"/>
      <c r="C23" s="32" t="str">
        <f>IF('Reise-Nebenkosten'!C26="","",IF(Reisekosten!H26="","",Reisekosten!$G$1&amp;Reisekosten!$H$1&amp;Reisekosten!$I$1)&amp;"-"&amp;'Reise-Nebenkosten'!D26)</f>
        <v/>
      </c>
      <c r="D23" s="33" t="str">
        <f>IF('Reise-Nebenkosten'!C26="","",'Reise-Nebenkosten'!C26)</f>
        <v/>
      </c>
      <c r="E23" s="31" t="str">
        <f t="shared" si="1"/>
        <v/>
      </c>
      <c r="F23" s="23" t="str">
        <f>IF(C23="","",'Reise-Nebenkosten'!A26&amp;"-Nbk.-"&amp;'Reise-Nebenkosten'!B26)</f>
        <v/>
      </c>
    </row>
    <row r="24" spans="1:6">
      <c r="A24" s="25" t="str">
        <f>IFERROR(IF('Reise-Nebenkosten'!A27="","",-'Reise-Nebenkosten'!E27),"")</f>
        <v/>
      </c>
      <c r="B24" s="104"/>
      <c r="C24" s="32" t="str">
        <f>IF('Reise-Nebenkosten'!C27="","",IF(Reisekosten!H27="","",Reisekosten!$G$1&amp;Reisekosten!$H$1&amp;Reisekosten!$I$1)&amp;"-"&amp;'Reise-Nebenkosten'!D27)</f>
        <v/>
      </c>
      <c r="D24" s="33" t="str">
        <f>IF('Reise-Nebenkosten'!C27="","",'Reise-Nebenkosten'!C27)</f>
        <v/>
      </c>
      <c r="E24" s="31" t="str">
        <f t="shared" si="1"/>
        <v/>
      </c>
      <c r="F24" s="23" t="str">
        <f>IF(C24="","",'Reise-Nebenkosten'!A27&amp;"-Nbk.-"&amp;'Reise-Nebenkosten'!B27)</f>
        <v/>
      </c>
    </row>
    <row r="25" spans="1:6">
      <c r="A25" s="25" t="str">
        <f>IFERROR(IF('Reise-Nebenkosten'!A28="","",-'Reise-Nebenkosten'!E28),"")</f>
        <v/>
      </c>
      <c r="B25" s="104"/>
      <c r="C25" s="32" t="str">
        <f>IF('Reise-Nebenkosten'!C28="","",IF(Reisekosten!H28="","",Reisekosten!$G$1&amp;Reisekosten!$H$1&amp;Reisekosten!$I$1)&amp;"-"&amp;'Reise-Nebenkosten'!D28)</f>
        <v/>
      </c>
      <c r="D25" s="33" t="str">
        <f>IF('Reise-Nebenkosten'!C28="","",'Reise-Nebenkosten'!C28)</f>
        <v/>
      </c>
      <c r="E25" s="31" t="str">
        <f t="shared" si="1"/>
        <v/>
      </c>
      <c r="F25" s="23" t="str">
        <f>IF(C25="","",'Reise-Nebenkosten'!A28&amp;"-Nbk.-"&amp;'Reise-Nebenkosten'!B28)</f>
        <v/>
      </c>
    </row>
    <row r="26" spans="1:6">
      <c r="A26" s="25" t="str">
        <f>IFERROR(IF('Reise-Nebenkosten'!A29="","",-'Reise-Nebenkosten'!E29),"")</f>
        <v/>
      </c>
      <c r="B26" s="104"/>
      <c r="C26" s="32" t="str">
        <f>IF('Reise-Nebenkosten'!C29="","",IF(Reisekosten!H29="","",Reisekosten!$G$1&amp;Reisekosten!$H$1&amp;Reisekosten!$I$1)&amp;"-"&amp;'Reise-Nebenkosten'!D29)</f>
        <v/>
      </c>
      <c r="D26" s="33" t="str">
        <f>IF('Reise-Nebenkosten'!C29="","",'Reise-Nebenkosten'!C29)</f>
        <v/>
      </c>
      <c r="E26" s="31" t="str">
        <f t="shared" si="1"/>
        <v/>
      </c>
      <c r="F26" s="23" t="str">
        <f>IF(C26="","",'Reise-Nebenkosten'!A29&amp;"-Nbk.-"&amp;'Reise-Nebenkosten'!B29)</f>
        <v/>
      </c>
    </row>
    <row r="27" spans="1:6">
      <c r="A27" s="25" t="str">
        <f>IFERROR(IF('Reise-Nebenkosten'!A30="","",-'Reise-Nebenkosten'!E30),"")</f>
        <v/>
      </c>
      <c r="B27" s="104"/>
      <c r="C27" s="32" t="str">
        <f>IF('Reise-Nebenkosten'!C30="","",IF(Reisekosten!H30="","",Reisekosten!$G$1&amp;Reisekosten!$H$1&amp;Reisekosten!$I$1)&amp;"-"&amp;'Reise-Nebenkosten'!D30)</f>
        <v/>
      </c>
      <c r="D27" s="33" t="str">
        <f>IF('Reise-Nebenkosten'!C30="","",'Reise-Nebenkosten'!C30)</f>
        <v/>
      </c>
      <c r="E27" s="31" t="str">
        <f t="shared" si="1"/>
        <v/>
      </c>
      <c r="F27" s="23" t="str">
        <f>IF(C27="","",'Reise-Nebenkosten'!A30&amp;"-Nbk.-"&amp;'Reise-Nebenkosten'!B30)</f>
        <v/>
      </c>
    </row>
    <row r="28" spans="1:6">
      <c r="A28" s="25" t="str">
        <f>IFERROR(IF('Reise-Nebenkosten'!A31="","",-'Reise-Nebenkosten'!E31),"")</f>
        <v/>
      </c>
      <c r="B28" s="104"/>
      <c r="C28" s="32" t="str">
        <f>IF('Reise-Nebenkosten'!C31="","",IF(Reisekosten!H31="","",Reisekosten!$G$1&amp;Reisekosten!$H$1&amp;Reisekosten!$I$1)&amp;"-"&amp;'Reise-Nebenkosten'!D31)</f>
        <v/>
      </c>
      <c r="D28" s="33" t="str">
        <f>IF('Reise-Nebenkosten'!C31="","",'Reise-Nebenkosten'!C31)</f>
        <v/>
      </c>
      <c r="E28" s="31" t="str">
        <f t="shared" si="1"/>
        <v/>
      </c>
      <c r="F28" s="23" t="str">
        <f>IF(C28="","",'Reise-Nebenkosten'!A31&amp;"-Nbk.-"&amp;'Reise-Nebenkosten'!B31)</f>
        <v/>
      </c>
    </row>
    <row r="29" spans="1:6">
      <c r="A29" s="25" t="str">
        <f>IFERROR(IF('Reise-Nebenkosten'!A32="","",-'Reise-Nebenkosten'!E32),"")</f>
        <v/>
      </c>
      <c r="B29" s="104"/>
      <c r="C29" s="32" t="str">
        <f>IF('Reise-Nebenkosten'!C32="","",IF(Reisekosten!H32="","",Reisekosten!$G$1&amp;Reisekosten!$H$1&amp;Reisekosten!$I$1)&amp;"-"&amp;'Reise-Nebenkosten'!D32)</f>
        <v/>
      </c>
      <c r="D29" s="33" t="str">
        <f>IF('Reise-Nebenkosten'!C32="","",'Reise-Nebenkosten'!C32)</f>
        <v/>
      </c>
      <c r="E29" s="31" t="str">
        <f t="shared" si="1"/>
        <v/>
      </c>
      <c r="F29" s="23" t="str">
        <f>IF(C29="","",'Reise-Nebenkosten'!A32&amp;"-Nbk.-"&amp;'Reise-Nebenkosten'!B32)</f>
        <v/>
      </c>
    </row>
    <row r="30" spans="1:6">
      <c r="A30" s="25" t="str">
        <f>IFERROR(IF('Reise-Nebenkosten'!A33="","",-'Reise-Nebenkosten'!E33),"")</f>
        <v/>
      </c>
      <c r="B30" s="104"/>
      <c r="C30" s="32" t="str">
        <f>IF('Reise-Nebenkosten'!C33="","",IF(Reisekosten!H33="","",Reisekosten!$G$1&amp;Reisekosten!$H$1&amp;Reisekosten!$I$1)&amp;"-"&amp;'Reise-Nebenkosten'!D33)</f>
        <v/>
      </c>
      <c r="D30" s="33" t="str">
        <f>IF('Reise-Nebenkosten'!C33="","",'Reise-Nebenkosten'!C33)</f>
        <v/>
      </c>
      <c r="E30" s="31" t="str">
        <f t="shared" si="1"/>
        <v/>
      </c>
      <c r="F30" s="23" t="str">
        <f>IF(C30="","",'Reise-Nebenkosten'!A33&amp;"-Nbk.-"&amp;'Reise-Nebenkosten'!B33)</f>
        <v/>
      </c>
    </row>
    <row r="31" spans="1:6">
      <c r="A31" s="25" t="str">
        <f>IFERROR(IF('Reise-Nebenkosten'!A34="","",-'Reise-Nebenkosten'!E34),"")</f>
        <v/>
      </c>
      <c r="B31" s="104"/>
      <c r="C31" s="32" t="str">
        <f>IF('Reise-Nebenkosten'!C34="","",IF(Reisekosten!H34="","",Reisekosten!$G$1&amp;Reisekosten!$H$1&amp;Reisekosten!$I$1)&amp;"-"&amp;'Reise-Nebenkosten'!D34)</f>
        <v/>
      </c>
      <c r="D31" s="33" t="str">
        <f>IF('Reise-Nebenkosten'!C34="","",'Reise-Nebenkosten'!C34)</f>
        <v/>
      </c>
      <c r="E31" s="31" t="str">
        <f t="shared" si="1"/>
        <v/>
      </c>
      <c r="F31" s="23" t="str">
        <f>IF(C31="","",'Reise-Nebenkosten'!A34&amp;"-Nbk.-"&amp;'Reise-Nebenkosten'!B34)</f>
        <v/>
      </c>
    </row>
    <row r="32" spans="1:6">
      <c r="A32" s="25" t="str">
        <f>IFERROR(IF('Reise-Nebenkosten'!A35="","",-'Reise-Nebenkosten'!E35),"")</f>
        <v/>
      </c>
      <c r="B32" s="104"/>
      <c r="C32" s="32" t="str">
        <f>IF('Reise-Nebenkosten'!C35="","",IF(Reisekosten!H35="","",Reisekosten!$G$1&amp;Reisekosten!$H$1&amp;Reisekosten!$I$1)&amp;"-"&amp;'Reise-Nebenkosten'!D35)</f>
        <v/>
      </c>
      <c r="D32" s="33" t="str">
        <f>IF('Reise-Nebenkosten'!C35="","",'Reise-Nebenkosten'!C35)</f>
        <v/>
      </c>
      <c r="E32" s="31" t="str">
        <f t="shared" si="1"/>
        <v/>
      </c>
      <c r="F32" s="23" t="str">
        <f>IF(C32="","",'Reise-Nebenkosten'!A35&amp;"-Nbk.-"&amp;'Reise-Nebenkosten'!B35)</f>
        <v/>
      </c>
    </row>
    <row r="33" spans="1:6">
      <c r="A33" s="25" t="str">
        <f>IFERROR(IF('Reise-Nebenkosten'!A36="","",-'Reise-Nebenkosten'!E36),"")</f>
        <v/>
      </c>
      <c r="B33" s="104"/>
      <c r="C33" s="32" t="str">
        <f>IF('Reise-Nebenkosten'!C36="","",IF(Reisekosten!H36="","",Reisekosten!$G$1&amp;Reisekosten!$H$1&amp;Reisekosten!$I$1)&amp;"-"&amp;'Reise-Nebenkosten'!D36)</f>
        <v/>
      </c>
      <c r="D33" s="33" t="str">
        <f>IF('Reise-Nebenkosten'!C36="","",'Reise-Nebenkosten'!C36)</f>
        <v/>
      </c>
      <c r="E33" s="31" t="str">
        <f t="shared" si="1"/>
        <v/>
      </c>
      <c r="F33" s="23" t="str">
        <f>IF(C33="","",'Reise-Nebenkosten'!A36&amp;"-Nbk.-"&amp;'Reise-Nebenkosten'!B36)</f>
        <v/>
      </c>
    </row>
    <row r="34" spans="1:6">
      <c r="A34" s="25" t="str">
        <f>IFERROR(IF('Reise-Nebenkosten'!A37="","",-'Reise-Nebenkosten'!E37),"")</f>
        <v/>
      </c>
      <c r="B34" s="104"/>
      <c r="C34" s="32" t="str">
        <f>IF('Reise-Nebenkosten'!C37="","",IF(Reisekosten!H37="","",Reisekosten!$G$1&amp;Reisekosten!$H$1&amp;Reisekosten!$I$1)&amp;"-"&amp;'Reise-Nebenkosten'!D37)</f>
        <v/>
      </c>
      <c r="D34" s="33" t="str">
        <f>IF('Reise-Nebenkosten'!C37="","",'Reise-Nebenkosten'!C37)</f>
        <v/>
      </c>
      <c r="E34" s="31" t="str">
        <f t="shared" si="1"/>
        <v/>
      </c>
      <c r="F34" s="23" t="str">
        <f>IF(C34="","",'Reise-Nebenkosten'!A37&amp;"-Nbk.-"&amp;'Reise-Nebenkosten'!B37)</f>
        <v/>
      </c>
    </row>
    <row r="35" spans="1:6">
      <c r="A35" s="25" t="str">
        <f>IFERROR(IF('Reise-Nebenkosten'!A38="","",-'Reise-Nebenkosten'!E38),"")</f>
        <v/>
      </c>
      <c r="B35" s="104"/>
      <c r="C35" s="32" t="str">
        <f>IF('Reise-Nebenkosten'!C38="","",IF(Reisekosten!H38="","",Reisekosten!$G$1&amp;Reisekosten!$H$1&amp;Reisekosten!$I$1)&amp;"-"&amp;'Reise-Nebenkosten'!D38)</f>
        <v/>
      </c>
      <c r="D35" s="33" t="str">
        <f>IF('Reise-Nebenkosten'!C38="","",'Reise-Nebenkosten'!C38)</f>
        <v/>
      </c>
      <c r="E35" s="31" t="str">
        <f t="shared" si="1"/>
        <v/>
      </c>
      <c r="F35" s="23" t="str">
        <f>IF(C35="","",'Reise-Nebenkosten'!A38&amp;"-Nbk.-"&amp;'Reise-Nebenkosten'!B38)</f>
        <v/>
      </c>
    </row>
    <row r="36" spans="1:6">
      <c r="A36" s="25" t="str">
        <f>IFERROR(IF('Reise-Nebenkosten'!A39="","",-'Reise-Nebenkosten'!E39),"")</f>
        <v/>
      </c>
      <c r="B36" s="104"/>
      <c r="C36" s="32" t="str">
        <f>IF('Reise-Nebenkosten'!C39="","",IF(Reisekosten!H39="","",Reisekosten!$G$1&amp;Reisekosten!$H$1&amp;Reisekosten!$I$1)&amp;"-"&amp;'Reise-Nebenkosten'!D39)</f>
        <v/>
      </c>
      <c r="D36" s="33" t="str">
        <f>IF('Reise-Nebenkosten'!C39="","",'Reise-Nebenkosten'!C39)</f>
        <v/>
      </c>
      <c r="E36" s="31" t="str">
        <f t="shared" si="1"/>
        <v/>
      </c>
      <c r="F36" s="23" t="str">
        <f>IF(C36="","",'Reise-Nebenkosten'!A39&amp;"-Nbk.-"&amp;'Reise-Nebenkosten'!B39)</f>
        <v/>
      </c>
    </row>
    <row r="37" spans="1:6">
      <c r="A37" s="25" t="str">
        <f>IFERROR(IF('Reise-Nebenkosten'!A40="","",-'Reise-Nebenkosten'!E40),"")</f>
        <v/>
      </c>
      <c r="B37" s="104"/>
      <c r="C37" s="32" t="str">
        <f>IF('Reise-Nebenkosten'!C40="","",IF(Reisekosten!H40="","",Reisekosten!$G$1&amp;Reisekosten!$H$1&amp;Reisekosten!$I$1)&amp;"-"&amp;'Reise-Nebenkosten'!D40)</f>
        <v/>
      </c>
      <c r="D37" s="33" t="str">
        <f>IF('Reise-Nebenkosten'!C40="","",'Reise-Nebenkosten'!C40)</f>
        <v/>
      </c>
      <c r="E37" s="31" t="str">
        <f t="shared" si="1"/>
        <v/>
      </c>
      <c r="F37" s="23" t="str">
        <f>IF(C37="","",'Reise-Nebenkosten'!A40&amp;"-Nbk.-"&amp;'Reise-Nebenkosten'!B40)</f>
        <v/>
      </c>
    </row>
    <row r="38" spans="1:6">
      <c r="A38" s="25" t="str">
        <f>IFERROR(IF('Reise-Nebenkosten'!A41="","",-'Reise-Nebenkosten'!E41),"")</f>
        <v/>
      </c>
      <c r="B38" s="104"/>
      <c r="C38" s="32" t="str">
        <f>IF('Reise-Nebenkosten'!C41="","",IF(Reisekosten!H41="","",Reisekosten!$G$1&amp;Reisekosten!$H$1&amp;Reisekosten!$I$1)&amp;"-"&amp;'Reise-Nebenkosten'!D41)</f>
        <v/>
      </c>
      <c r="D38" s="33" t="str">
        <f>IF('Reise-Nebenkosten'!C41="","",'Reise-Nebenkosten'!C41)</f>
        <v/>
      </c>
      <c r="E38" s="31" t="str">
        <f t="shared" si="1"/>
        <v/>
      </c>
      <c r="F38" s="23" t="str">
        <f>IF(C38="","",'Reise-Nebenkosten'!A41&amp;"-Nbk.-"&amp;'Reise-Nebenkosten'!B41)</f>
        <v/>
      </c>
    </row>
    <row r="39" spans="1:6">
      <c r="A39" s="25" t="str">
        <f>IFERROR(IF('Reise-Nebenkosten'!A42="","",-'Reise-Nebenkosten'!E42),"")</f>
        <v/>
      </c>
      <c r="B39" s="104"/>
      <c r="C39" s="32" t="str">
        <f>IF('Reise-Nebenkosten'!C42="","",IF(Reisekosten!H42="","",Reisekosten!$G$1&amp;Reisekosten!$H$1&amp;Reisekosten!$I$1)&amp;"-"&amp;'Reise-Nebenkosten'!D42)</f>
        <v/>
      </c>
      <c r="D39" s="33" t="str">
        <f>IF('Reise-Nebenkosten'!C42="","",'Reise-Nebenkosten'!C42)</f>
        <v/>
      </c>
      <c r="E39" s="31" t="str">
        <f t="shared" si="1"/>
        <v/>
      </c>
      <c r="F39" s="23" t="str">
        <f>IF(C39="","",'Reise-Nebenkosten'!A42&amp;"-Nbk.-"&amp;'Reise-Nebenkosten'!B42)</f>
        <v/>
      </c>
    </row>
    <row r="40" spans="1:6">
      <c r="A40" s="25" t="str">
        <f>IFERROR(IF('Reise-Nebenkosten'!A43="","",-'Reise-Nebenkosten'!E43),"")</f>
        <v/>
      </c>
      <c r="B40" s="104"/>
      <c r="C40" s="32" t="str">
        <f>IF('Reise-Nebenkosten'!C43="","",IF(Reisekosten!H43="","",Reisekosten!$G$1&amp;Reisekosten!$H$1&amp;Reisekosten!$I$1)&amp;"-"&amp;'Reise-Nebenkosten'!D43)</f>
        <v/>
      </c>
      <c r="D40" s="33" t="str">
        <f>IF('Reise-Nebenkosten'!C43="","",'Reise-Nebenkosten'!C43)</f>
        <v/>
      </c>
      <c r="E40" s="31" t="str">
        <f t="shared" si="1"/>
        <v/>
      </c>
      <c r="F40" s="23" t="str">
        <f>IF(C40="","",'Reise-Nebenkosten'!A43&amp;"-Nbk.-"&amp;'Reise-Nebenkosten'!B43)</f>
        <v/>
      </c>
    </row>
    <row r="41" spans="1:6">
      <c r="A41" s="25" t="str">
        <f>IFERROR(IF('Reise-Nebenkosten'!A44="","",-'Reise-Nebenkosten'!E44),"")</f>
        <v/>
      </c>
      <c r="B41" s="104"/>
      <c r="C41" s="32" t="str">
        <f>IF('Reise-Nebenkosten'!C44="","",IF(Reisekosten!H44="","",Reisekosten!$G$1&amp;Reisekosten!$H$1&amp;Reisekosten!$I$1)&amp;"-"&amp;'Reise-Nebenkosten'!D44)</f>
        <v/>
      </c>
      <c r="D41" s="33" t="str">
        <f>IF('Reise-Nebenkosten'!C44="","",'Reise-Nebenkosten'!C44)</f>
        <v/>
      </c>
      <c r="E41" s="31" t="str">
        <f t="shared" si="1"/>
        <v/>
      </c>
      <c r="F41" s="23" t="str">
        <f>IF(C41="","",'Reise-Nebenkosten'!A44&amp;"-Nbk.-"&amp;'Reise-Nebenkosten'!B44)</f>
        <v/>
      </c>
    </row>
    <row r="42" spans="1:6">
      <c r="A42" s="25" t="str">
        <f>IFERROR(IF('Reise-Nebenkosten'!A45="","",-'Reise-Nebenkosten'!E45),"")</f>
        <v/>
      </c>
      <c r="B42" s="104"/>
      <c r="C42" s="32" t="str">
        <f>IF('Reise-Nebenkosten'!C45="","",IF(Reisekosten!H45="","",Reisekosten!$G$1&amp;Reisekosten!$H$1&amp;Reisekosten!$I$1)&amp;"-"&amp;'Reise-Nebenkosten'!D45)</f>
        <v/>
      </c>
      <c r="D42" s="33" t="str">
        <f>IF('Reise-Nebenkosten'!C45="","",'Reise-Nebenkosten'!C45)</f>
        <v/>
      </c>
      <c r="E42" s="31" t="str">
        <f t="shared" si="1"/>
        <v/>
      </c>
      <c r="F42" s="23" t="str">
        <f>IF(C42="","",'Reise-Nebenkosten'!A45&amp;"-Nbk.-"&amp;'Reise-Nebenkosten'!B45)</f>
        <v/>
      </c>
    </row>
    <row r="43" spans="1:6">
      <c r="A43" s="25" t="str">
        <f>IFERROR(IF('Reise-Nebenkosten'!A46="","",-'Reise-Nebenkosten'!E46),"")</f>
        <v/>
      </c>
      <c r="B43" s="104"/>
      <c r="C43" s="32" t="str">
        <f>IF('Reise-Nebenkosten'!C46="","",IF(Reisekosten!H46="","",Reisekosten!$G$1&amp;Reisekosten!$H$1&amp;Reisekosten!$I$1)&amp;"-"&amp;'Reise-Nebenkosten'!D46)</f>
        <v/>
      </c>
      <c r="D43" s="33" t="str">
        <f>IF('Reise-Nebenkosten'!C46="","",'Reise-Nebenkosten'!C46)</f>
        <v/>
      </c>
      <c r="E43" s="31" t="str">
        <f t="shared" si="1"/>
        <v/>
      </c>
      <c r="F43" s="23" t="str">
        <f>IF(C43="","",'Reise-Nebenkosten'!A46&amp;"-Nbk.-"&amp;'Reise-Nebenkosten'!B46)</f>
        <v/>
      </c>
    </row>
    <row r="44" spans="1:6">
      <c r="A44" s="25" t="str">
        <f>IFERROR(IF('Reise-Nebenkosten'!A47="","",-'Reise-Nebenkosten'!E47),"")</f>
        <v/>
      </c>
      <c r="B44" s="104"/>
      <c r="C44" s="32" t="str">
        <f>IF('Reise-Nebenkosten'!C47="","",IF(Reisekosten!H47="","",Reisekosten!$G$1&amp;Reisekosten!$H$1&amp;Reisekosten!$I$1)&amp;"-"&amp;'Reise-Nebenkosten'!D47)</f>
        <v/>
      </c>
      <c r="D44" s="33" t="str">
        <f>IF('Reise-Nebenkosten'!C47="","",'Reise-Nebenkosten'!C47)</f>
        <v/>
      </c>
      <c r="E44" s="31" t="str">
        <f t="shared" si="1"/>
        <v/>
      </c>
      <c r="F44" s="23" t="str">
        <f>IF(C44="","",'Reise-Nebenkosten'!A47&amp;"-Nbk.-"&amp;'Reise-Nebenkosten'!B47)</f>
        <v/>
      </c>
    </row>
    <row r="45" spans="1:6">
      <c r="A45" s="25" t="str">
        <f>IFERROR(IF('Reise-Nebenkosten'!A48="","",-'Reise-Nebenkosten'!E48),"")</f>
        <v/>
      </c>
      <c r="B45" s="104"/>
      <c r="C45" s="32" t="str">
        <f>IF('Reise-Nebenkosten'!C48="","",IF(Reisekosten!H48="","",Reisekosten!$G$1&amp;Reisekosten!$H$1&amp;Reisekosten!$I$1)&amp;"-"&amp;'Reise-Nebenkosten'!D48)</f>
        <v/>
      </c>
      <c r="D45" s="33" t="str">
        <f>IF('Reise-Nebenkosten'!C48="","",'Reise-Nebenkosten'!C48)</f>
        <v/>
      </c>
      <c r="E45" s="31" t="str">
        <f t="shared" si="1"/>
        <v/>
      </c>
      <c r="F45" s="23" t="str">
        <f>IF(C45="","",'Reise-Nebenkosten'!A48&amp;"-Nbk.-"&amp;'Reise-Nebenkosten'!B48)</f>
        <v/>
      </c>
    </row>
    <row r="46" spans="1:6">
      <c r="A46" s="25" t="str">
        <f>IFERROR(IF('Reise-Nebenkosten'!A49="","",-'Reise-Nebenkosten'!E49),"")</f>
        <v/>
      </c>
      <c r="B46" s="104"/>
      <c r="C46" s="32" t="str">
        <f>IF('Reise-Nebenkosten'!C49="","",IF(Reisekosten!H49="","",Reisekosten!$G$1&amp;Reisekosten!$H$1&amp;Reisekosten!$I$1)&amp;"-"&amp;'Reise-Nebenkosten'!D49)</f>
        <v/>
      </c>
      <c r="D46" s="33" t="str">
        <f>IF('Reise-Nebenkosten'!C49="","",'Reise-Nebenkosten'!C49)</f>
        <v/>
      </c>
      <c r="E46" s="31" t="str">
        <f t="shared" si="1"/>
        <v/>
      </c>
      <c r="F46" s="23" t="str">
        <f>IF(C46="","",'Reise-Nebenkosten'!A49&amp;"-Nbk.-"&amp;'Reise-Nebenkosten'!B49)</f>
        <v/>
      </c>
    </row>
    <row r="47" spans="1:6">
      <c r="A47" s="25" t="str">
        <f>IFERROR(IF('Reise-Nebenkosten'!A50="","",-'Reise-Nebenkosten'!E50),"")</f>
        <v/>
      </c>
      <c r="B47" s="104"/>
      <c r="C47" s="32" t="str">
        <f>IF('Reise-Nebenkosten'!C50="","",IF(Reisekosten!H50="","",Reisekosten!$G$1&amp;Reisekosten!$H$1&amp;Reisekosten!$I$1)&amp;"-"&amp;'Reise-Nebenkosten'!D50)</f>
        <v/>
      </c>
      <c r="D47" s="33" t="str">
        <f>IF('Reise-Nebenkosten'!C50="","",'Reise-Nebenkosten'!C50)</f>
        <v/>
      </c>
      <c r="E47" s="31" t="str">
        <f t="shared" si="1"/>
        <v/>
      </c>
      <c r="F47" s="23" t="str">
        <f>IF(C47="","",'Reise-Nebenkosten'!A50&amp;"-Nbk.-"&amp;'Reise-Nebenkosten'!B50)</f>
        <v/>
      </c>
    </row>
    <row r="48" spans="1:6">
      <c r="A48" s="25" t="str">
        <f>IFERROR(IF('Reise-Nebenkosten'!A51="","",-'Reise-Nebenkosten'!E51),"")</f>
        <v/>
      </c>
      <c r="B48" s="104"/>
      <c r="C48" s="32" t="str">
        <f>IF('Reise-Nebenkosten'!C51="","",IF(Reisekosten!H51="","",Reisekosten!$G$1&amp;Reisekosten!$H$1&amp;Reisekosten!$I$1)&amp;"-"&amp;'Reise-Nebenkosten'!D51)</f>
        <v/>
      </c>
      <c r="D48" s="33" t="str">
        <f>IF('Reise-Nebenkosten'!C51="","",'Reise-Nebenkosten'!C51)</f>
        <v/>
      </c>
      <c r="E48" s="31" t="str">
        <f t="shared" si="1"/>
        <v/>
      </c>
      <c r="F48" s="23" t="str">
        <f>IF(C48="","",'Reise-Nebenkosten'!A51&amp;"-Nbk.-"&amp;'Reise-Nebenkosten'!B51)</f>
        <v/>
      </c>
    </row>
    <row r="49" spans="1:6">
      <c r="A49" s="25" t="str">
        <f>IFERROR(IF('Reise-Nebenkosten'!A52="","",-'Reise-Nebenkosten'!E52),"")</f>
        <v/>
      </c>
      <c r="B49" s="104"/>
      <c r="C49" s="32" t="str">
        <f>IF('Reise-Nebenkosten'!C52="","",IF(Reisekosten!H52="","",Reisekosten!$G$1&amp;Reisekosten!$H$1&amp;Reisekosten!$I$1)&amp;"-"&amp;'Reise-Nebenkosten'!D52)</f>
        <v/>
      </c>
      <c r="D49" s="33" t="str">
        <f>IF('Reise-Nebenkosten'!C52="","",'Reise-Nebenkosten'!C52)</f>
        <v/>
      </c>
      <c r="E49" s="31" t="str">
        <f t="shared" si="1"/>
        <v/>
      </c>
      <c r="F49" s="23" t="str">
        <f>IF(C49="","",'Reise-Nebenkosten'!A52&amp;"-Nbk.-"&amp;'Reise-Nebenkosten'!B52)</f>
        <v/>
      </c>
    </row>
    <row r="50" spans="1:6">
      <c r="A50" s="25" t="str">
        <f>IFERROR(IF('Reise-Nebenkosten'!A53="","",-'Reise-Nebenkosten'!E53),"")</f>
        <v/>
      </c>
      <c r="B50" s="104"/>
      <c r="C50" s="32" t="str">
        <f>IF('Reise-Nebenkosten'!C53="","",IF(Reisekosten!H53="","",Reisekosten!$G$1&amp;Reisekosten!$H$1&amp;Reisekosten!$I$1)&amp;"-"&amp;'Reise-Nebenkosten'!D53)</f>
        <v/>
      </c>
      <c r="D50" s="33" t="str">
        <f>IF('Reise-Nebenkosten'!C53="","",'Reise-Nebenkosten'!C53)</f>
        <v/>
      </c>
      <c r="E50" s="31" t="str">
        <f t="shared" si="1"/>
        <v/>
      </c>
      <c r="F50" s="23" t="str">
        <f>IF(C50="","",'Reise-Nebenkosten'!A53&amp;"-Nbk.-"&amp;'Reise-Nebenkosten'!B53)</f>
        <v/>
      </c>
    </row>
    <row r="51" spans="1:6">
      <c r="A51" s="25" t="str">
        <f>IFERROR(IF('Reise-Nebenkosten'!A54="","",-'Reise-Nebenkosten'!E54),"")</f>
        <v/>
      </c>
      <c r="B51" s="104"/>
      <c r="C51" s="32" t="str">
        <f>IF('Reise-Nebenkosten'!C54="","",IF(Reisekosten!H54="","",Reisekosten!$G$1&amp;Reisekosten!$H$1&amp;Reisekosten!$I$1)&amp;"-"&amp;'Reise-Nebenkosten'!D54)</f>
        <v/>
      </c>
      <c r="D51" s="33" t="str">
        <f>IF('Reise-Nebenkosten'!C54="","",'Reise-Nebenkosten'!C54)</f>
        <v/>
      </c>
      <c r="E51" s="31" t="str">
        <f t="shared" si="1"/>
        <v/>
      </c>
      <c r="F51" s="23" t="str">
        <f>IF(C51="","",'Reise-Nebenkosten'!A54&amp;"-Nbk.-"&amp;'Reise-Nebenkosten'!B54)</f>
        <v/>
      </c>
    </row>
    <row r="52" spans="1:6">
      <c r="A52" s="25" t="str">
        <f>IFERROR(IF('Reise-Nebenkosten'!A55="","",-'Reise-Nebenkosten'!E55),"")</f>
        <v/>
      </c>
      <c r="B52" s="104"/>
      <c r="C52" s="32" t="str">
        <f>IF('Reise-Nebenkosten'!C55="","",IF(Reisekosten!H55="","",Reisekosten!$G$1&amp;Reisekosten!$H$1&amp;Reisekosten!$I$1)&amp;"-"&amp;'Reise-Nebenkosten'!D55)</f>
        <v/>
      </c>
      <c r="D52" s="33" t="str">
        <f>IF('Reise-Nebenkosten'!C55="","",'Reise-Nebenkosten'!C55)</f>
        <v/>
      </c>
      <c r="E52" s="31" t="str">
        <f t="shared" si="1"/>
        <v/>
      </c>
      <c r="F52" s="23" t="str">
        <f>IF(C52="","",'Reise-Nebenkosten'!A55&amp;"-Nbk.-"&amp;'Reise-Nebenkosten'!B55)</f>
        <v/>
      </c>
    </row>
    <row r="53" spans="1:6">
      <c r="A53" s="25" t="str">
        <f>IFERROR(IF('Reise-Nebenkosten'!A56="","",-'Reise-Nebenkosten'!E56),"")</f>
        <v/>
      </c>
      <c r="B53" s="104"/>
      <c r="C53" s="32" t="str">
        <f>IF('Reise-Nebenkosten'!C56="","",IF(Reisekosten!H56="","",Reisekosten!$G$1&amp;Reisekosten!$H$1&amp;Reisekosten!$I$1)&amp;"-"&amp;'Reise-Nebenkosten'!D56)</f>
        <v/>
      </c>
      <c r="D53" s="33" t="str">
        <f>IF('Reise-Nebenkosten'!C56="","",'Reise-Nebenkosten'!C56)</f>
        <v/>
      </c>
      <c r="E53" s="31" t="str">
        <f t="shared" si="1"/>
        <v/>
      </c>
      <c r="F53" s="23" t="str">
        <f>IF(C53="","",'Reise-Nebenkosten'!A56&amp;"-Nbk.-"&amp;'Reise-Nebenkosten'!B56)</f>
        <v/>
      </c>
    </row>
    <row r="54" spans="1:6">
      <c r="A54" s="25" t="str">
        <f>IFERROR(IF('Reise-Nebenkosten'!A57="","",-'Reise-Nebenkosten'!E57),"")</f>
        <v/>
      </c>
      <c r="B54" s="104"/>
      <c r="C54" s="32" t="str">
        <f>IF('Reise-Nebenkosten'!C57="","",IF(Reisekosten!H57="","",Reisekosten!$G$1&amp;Reisekosten!$H$1&amp;Reisekosten!$I$1)&amp;"-"&amp;'Reise-Nebenkosten'!D57)</f>
        <v/>
      </c>
      <c r="D54" s="33" t="str">
        <f>IF('Reise-Nebenkosten'!C57="","",'Reise-Nebenkosten'!C57)</f>
        <v/>
      </c>
      <c r="E54" s="31" t="str">
        <f t="shared" si="1"/>
        <v/>
      </c>
      <c r="F54" s="23" t="str">
        <f>IF(C54="","",'Reise-Nebenkosten'!A57&amp;"-Nbk.-"&amp;'Reise-Nebenkosten'!B57)</f>
        <v/>
      </c>
    </row>
    <row r="55" spans="1:6">
      <c r="A55" s="25" t="str">
        <f>IFERROR(IF('Reise-Nebenkosten'!A58="","",-'Reise-Nebenkosten'!E58),"")</f>
        <v/>
      </c>
      <c r="B55" s="104"/>
      <c r="C55" s="32" t="str">
        <f>IF('Reise-Nebenkosten'!C58="","",IF(Reisekosten!H58="","",Reisekosten!$G$1&amp;Reisekosten!$H$1&amp;Reisekosten!$I$1)&amp;"-"&amp;'Reise-Nebenkosten'!D58)</f>
        <v/>
      </c>
      <c r="D55" s="33" t="str">
        <f>IF('Reise-Nebenkosten'!C58="","",'Reise-Nebenkosten'!C58)</f>
        <v/>
      </c>
      <c r="E55" s="31" t="str">
        <f t="shared" si="1"/>
        <v/>
      </c>
      <c r="F55" s="23" t="str">
        <f>IF(C55="","",'Reise-Nebenkosten'!A58&amp;"-Nbk.-"&amp;'Reise-Nebenkosten'!B58)</f>
        <v/>
      </c>
    </row>
    <row r="56" spans="1:6">
      <c r="A56" s="25" t="str">
        <f>IFERROR(IF('Reise-Nebenkosten'!A59="","",-'Reise-Nebenkosten'!E59),"")</f>
        <v/>
      </c>
      <c r="B56" s="104"/>
      <c r="C56" s="32" t="str">
        <f>IF('Reise-Nebenkosten'!C59="","",IF(Reisekosten!#REF!="","",Reisekosten!$G$1&amp;Reisekosten!$H$1&amp;Reisekosten!$I$1)&amp;"-"&amp;'Reise-Nebenkosten'!D59)</f>
        <v/>
      </c>
      <c r="D56" s="33" t="str">
        <f>IF('Reise-Nebenkosten'!C59="","",'Reise-Nebenkosten'!C59)</f>
        <v/>
      </c>
      <c r="E56" s="31" t="str">
        <f t="shared" si="1"/>
        <v/>
      </c>
      <c r="F56" s="23" t="str">
        <f>IF(C56="","",'Reise-Nebenkosten'!A59&amp;"-Nbk.-"&amp;'Reise-Nebenkosten'!B59)</f>
        <v/>
      </c>
    </row>
    <row r="57" spans="1:6">
      <c r="A57" s="25" t="str">
        <f>IFERROR(IF('Reise-Nebenkosten'!A60="","",-'Reise-Nebenkosten'!E60),"")</f>
        <v/>
      </c>
      <c r="B57" s="104"/>
      <c r="C57" s="32" t="str">
        <f>IF('Reise-Nebenkosten'!C60="","",IF(Reisekosten!#REF!="","",Reisekosten!$G$1&amp;Reisekosten!$H$1&amp;Reisekosten!$I$1)&amp;"-"&amp;'Reise-Nebenkosten'!D60)</f>
        <v/>
      </c>
      <c r="D57" s="33" t="str">
        <f>IF('Reise-Nebenkosten'!C60="","",'Reise-Nebenkosten'!C60)</f>
        <v/>
      </c>
      <c r="E57" s="31" t="str">
        <f t="shared" si="1"/>
        <v/>
      </c>
      <c r="F57" s="23" t="str">
        <f>IF(C57="","",'Reise-Nebenkosten'!A60&amp;"-Nbk.-"&amp;'Reise-Nebenkosten'!B60)</f>
        <v/>
      </c>
    </row>
    <row r="58" spans="1:6">
      <c r="A58" s="25" t="str">
        <f>IFERROR(IF('Reise-Nebenkosten'!A61="","",-'Reise-Nebenkosten'!E61),"")</f>
        <v/>
      </c>
      <c r="B58" s="104"/>
      <c r="C58" s="32" t="str">
        <f>IF('Reise-Nebenkosten'!C61="","",IF(Reisekosten!#REF!="","",Reisekosten!$G$1&amp;Reisekosten!$H$1&amp;Reisekosten!$I$1)&amp;"-"&amp;'Reise-Nebenkosten'!D61)</f>
        <v/>
      </c>
      <c r="D58" s="33" t="str">
        <f>IF('Reise-Nebenkosten'!C61="","",'Reise-Nebenkosten'!C61)</f>
        <v/>
      </c>
      <c r="E58" s="31" t="str">
        <f t="shared" si="1"/>
        <v/>
      </c>
      <c r="F58" s="23" t="str">
        <f>IF(C58="","",'Reise-Nebenkosten'!A61&amp;"-Nbk.-"&amp;'Reise-Nebenkosten'!B61)</f>
        <v/>
      </c>
    </row>
    <row r="59" spans="1:6">
      <c r="A59" s="25" t="str">
        <f>IFERROR(IF('Reise-Nebenkosten'!A62="","",-'Reise-Nebenkosten'!E62),"")</f>
        <v/>
      </c>
      <c r="B59" s="104"/>
      <c r="C59" s="32" t="str">
        <f>IF('Reise-Nebenkosten'!C62="","",IF(Reisekosten!#REF!="","",Reisekosten!$G$1&amp;Reisekosten!$H$1&amp;Reisekosten!$I$1)&amp;"-"&amp;'Reise-Nebenkosten'!D62)</f>
        <v/>
      </c>
      <c r="D59" s="33" t="str">
        <f>IF('Reise-Nebenkosten'!C62="","",'Reise-Nebenkosten'!C62)</f>
        <v/>
      </c>
      <c r="E59" s="31" t="str">
        <f t="shared" si="1"/>
        <v/>
      </c>
      <c r="F59" s="23" t="str">
        <f>IF(C59="","",'Reise-Nebenkosten'!A62&amp;"-Nbk.-"&amp;'Reise-Nebenkosten'!B62)</f>
        <v/>
      </c>
    </row>
    <row r="60" spans="1:6">
      <c r="A60" s="25" t="str">
        <f>IFERROR(IF('Reise-Nebenkosten'!A63="","",-'Reise-Nebenkosten'!E63),"")</f>
        <v/>
      </c>
      <c r="B60" s="104"/>
      <c r="C60" s="32" t="str">
        <f>IF('Reise-Nebenkosten'!C63="","",IF(Reisekosten!#REF!="","",Reisekosten!$G$1&amp;Reisekosten!$H$1&amp;Reisekosten!$I$1)&amp;"-"&amp;'Reise-Nebenkosten'!D63)</f>
        <v/>
      </c>
      <c r="D60" s="33" t="str">
        <f>IF('Reise-Nebenkosten'!C63="","",'Reise-Nebenkosten'!C63)</f>
        <v/>
      </c>
      <c r="E60" s="31" t="str">
        <f t="shared" si="1"/>
        <v/>
      </c>
      <c r="F60" s="23" t="str">
        <f>IF(C60="","",'Reise-Nebenkosten'!A63&amp;"-Nbk.-"&amp;'Reise-Nebenkosten'!B63)</f>
        <v/>
      </c>
    </row>
    <row r="61" spans="1:6">
      <c r="A61" s="25" t="str">
        <f>IFERROR(IF('Reise-Nebenkosten'!A64="","",-'Reise-Nebenkosten'!E64),"")</f>
        <v/>
      </c>
      <c r="B61" s="104"/>
      <c r="C61" s="32" t="str">
        <f>IF('Reise-Nebenkosten'!C64="","",IF(Reisekosten!#REF!="","",Reisekosten!$G$1&amp;Reisekosten!$H$1&amp;Reisekosten!$I$1)&amp;"-"&amp;'Reise-Nebenkosten'!D64)</f>
        <v/>
      </c>
      <c r="D61" s="33" t="str">
        <f>IF('Reise-Nebenkosten'!C64="","",'Reise-Nebenkosten'!C64)</f>
        <v/>
      </c>
      <c r="E61" s="31" t="str">
        <f t="shared" si="1"/>
        <v/>
      </c>
      <c r="F61" s="23" t="str">
        <f>IF(C61="","",'Reise-Nebenkosten'!A64&amp;"-Nbk.-"&amp;'Reise-Nebenkosten'!B64)</f>
        <v/>
      </c>
    </row>
    <row r="62" spans="1:6">
      <c r="A62" s="25" t="str">
        <f>IFERROR(IF('Reise-Nebenkosten'!A65="","",-'Reise-Nebenkosten'!E65),"")</f>
        <v/>
      </c>
      <c r="B62" s="104"/>
      <c r="C62" s="32" t="str">
        <f>IF('Reise-Nebenkosten'!C65="","",IF(Reisekosten!#REF!="","",Reisekosten!$G$1&amp;Reisekosten!$H$1&amp;Reisekosten!$I$1)&amp;"-"&amp;'Reise-Nebenkosten'!D65)</f>
        <v/>
      </c>
      <c r="D62" s="33" t="str">
        <f>IF('Reise-Nebenkosten'!C65="","",'Reise-Nebenkosten'!C65)</f>
        <v/>
      </c>
      <c r="E62" s="31" t="str">
        <f t="shared" si="1"/>
        <v/>
      </c>
      <c r="F62" s="23" t="str">
        <f>IF(C62="","",'Reise-Nebenkosten'!A65&amp;"-Nbk.-"&amp;'Reise-Nebenkosten'!B65)</f>
        <v/>
      </c>
    </row>
    <row r="63" spans="1:6">
      <c r="A63" s="25" t="str">
        <f>IFERROR(IF('Reise-Nebenkosten'!A66="","",-'Reise-Nebenkosten'!E66),"")</f>
        <v/>
      </c>
      <c r="B63" s="104"/>
      <c r="C63" s="32" t="str">
        <f>IF('Reise-Nebenkosten'!C66="","",IF(Reisekosten!#REF!="","",Reisekosten!$G$1&amp;Reisekosten!$H$1&amp;Reisekosten!$I$1)&amp;"-"&amp;'Reise-Nebenkosten'!D66)</f>
        <v/>
      </c>
      <c r="D63" s="33" t="str">
        <f>IF('Reise-Nebenkosten'!C66="","",'Reise-Nebenkosten'!C66)</f>
        <v/>
      </c>
      <c r="E63" s="31" t="str">
        <f t="shared" si="1"/>
        <v/>
      </c>
      <c r="F63" s="23" t="str">
        <f>IF(C63="","",'Reise-Nebenkosten'!A66&amp;"-Nbk.-"&amp;'Reise-Nebenkosten'!B66)</f>
        <v/>
      </c>
    </row>
    <row r="64" spans="1:6">
      <c r="A64" s="25" t="str">
        <f>IFERROR(IF('Reise-Nebenkosten'!A67="","",-'Reise-Nebenkosten'!E67),"")</f>
        <v/>
      </c>
      <c r="B64" s="104"/>
      <c r="C64" s="32" t="str">
        <f>IF('Reise-Nebenkosten'!C67="","",IF(Reisekosten!#REF!="","",Reisekosten!$G$1&amp;Reisekosten!$H$1&amp;Reisekosten!$I$1)&amp;"-"&amp;'Reise-Nebenkosten'!D67)</f>
        <v/>
      </c>
      <c r="D64" s="33" t="str">
        <f>IF('Reise-Nebenkosten'!C67="","",'Reise-Nebenkosten'!C67)</f>
        <v/>
      </c>
      <c r="E64" s="31" t="str">
        <f t="shared" si="1"/>
        <v/>
      </c>
      <c r="F64" s="23" t="str">
        <f>IF(C64="","",'Reise-Nebenkosten'!A67&amp;"-Nbk.-"&amp;'Reise-Nebenkosten'!B67)</f>
        <v/>
      </c>
    </row>
    <row r="65" spans="1:6">
      <c r="A65" s="25" t="str">
        <f>IFERROR(IF('Reise-Nebenkosten'!A68="","",-'Reise-Nebenkosten'!E68),"")</f>
        <v/>
      </c>
      <c r="B65" s="104"/>
      <c r="C65" s="32" t="str">
        <f>IF('Reise-Nebenkosten'!C68="","",IF(Reisekosten!#REF!="","",Reisekosten!$G$1&amp;Reisekosten!$H$1&amp;Reisekosten!$I$1)&amp;"-"&amp;'Reise-Nebenkosten'!D68)</f>
        <v/>
      </c>
      <c r="D65" s="33" t="str">
        <f>IF('Reise-Nebenkosten'!C68="","",'Reise-Nebenkosten'!C68)</f>
        <v/>
      </c>
      <c r="E65" s="31" t="str">
        <f t="shared" si="1"/>
        <v/>
      </c>
      <c r="F65" s="23" t="str">
        <f>IF(C65="","",'Reise-Nebenkosten'!A68&amp;"-Nbk.-"&amp;'Reise-Nebenkosten'!B68)</f>
        <v/>
      </c>
    </row>
    <row r="66" spans="1:6">
      <c r="A66" s="25" t="str">
        <f>IFERROR(IF('Reise-Nebenkosten'!A69="","",-'Reise-Nebenkosten'!E69),"")</f>
        <v/>
      </c>
      <c r="B66" s="104"/>
      <c r="C66" s="32" t="str">
        <f>IF('Reise-Nebenkosten'!C69="","",IF(Reisekosten!#REF!="","",Reisekosten!$G$1&amp;Reisekosten!$H$1&amp;Reisekosten!$I$1)&amp;"-"&amp;'Reise-Nebenkosten'!D69)</f>
        <v/>
      </c>
      <c r="D66" s="33" t="str">
        <f>IF('Reise-Nebenkosten'!C69="","",'Reise-Nebenkosten'!C69)</f>
        <v/>
      </c>
      <c r="E66" s="31" t="str">
        <f t="shared" si="1"/>
        <v/>
      </c>
      <c r="F66" s="23" t="str">
        <f>IF(C66="","",'Reise-Nebenkosten'!A69&amp;"-Nbk.-"&amp;'Reise-Nebenkosten'!B69)</f>
        <v/>
      </c>
    </row>
    <row r="67" spans="1:6">
      <c r="A67" s="25" t="str">
        <f>IFERROR(IF('Reise-Nebenkosten'!A70="","",-'Reise-Nebenkosten'!E70),"")</f>
        <v/>
      </c>
      <c r="B67" s="104"/>
      <c r="C67" s="32" t="str">
        <f>IF('Reise-Nebenkosten'!C70="","",IF(Reisekosten!#REF!="","",Reisekosten!$G$1&amp;Reisekosten!$H$1&amp;Reisekosten!$I$1)&amp;"-"&amp;'Reise-Nebenkosten'!D70)</f>
        <v/>
      </c>
      <c r="D67" s="33" t="str">
        <f>IF('Reise-Nebenkosten'!C70="","",'Reise-Nebenkosten'!C70)</f>
        <v/>
      </c>
      <c r="E67" s="31" t="str">
        <f t="shared" si="1"/>
        <v/>
      </c>
      <c r="F67" s="23" t="str">
        <f>IF(C67="","",'Reise-Nebenkosten'!A70&amp;"-Nbk.-"&amp;'Reise-Nebenkosten'!B70)</f>
        <v/>
      </c>
    </row>
    <row r="68" spans="1:6">
      <c r="A68" s="25" t="str">
        <f>IFERROR(IF('Reise-Nebenkosten'!A71="","",-'Reise-Nebenkosten'!E71),"")</f>
        <v/>
      </c>
      <c r="B68" s="104"/>
      <c r="C68" s="32" t="str">
        <f>IF('Reise-Nebenkosten'!C71="","",IF(Reisekosten!#REF!="","",Reisekosten!$G$1&amp;Reisekosten!$H$1&amp;Reisekosten!$I$1)&amp;"-"&amp;'Reise-Nebenkosten'!D71)</f>
        <v/>
      </c>
      <c r="D68" s="33" t="str">
        <f>IF('Reise-Nebenkosten'!C71="","",'Reise-Nebenkosten'!C71)</f>
        <v/>
      </c>
      <c r="E68" s="31" t="str">
        <f t="shared" si="1"/>
        <v/>
      </c>
      <c r="F68" s="23" t="str">
        <f>IF(C68="","",'Reise-Nebenkosten'!A71&amp;"-Nbk.-"&amp;'Reise-Nebenkosten'!B71)</f>
        <v/>
      </c>
    </row>
    <row r="69" spans="1:6">
      <c r="A69" s="25" t="str">
        <f>IFERROR(IF('Reise-Nebenkosten'!A72="","",-'Reise-Nebenkosten'!E72),"")</f>
        <v/>
      </c>
      <c r="B69" s="104"/>
      <c r="C69" s="32" t="str">
        <f>IF('Reise-Nebenkosten'!C72="","",IF(Reisekosten!H65="","",Reisekosten!$G$1&amp;Reisekosten!$H$1&amp;Reisekosten!$I$1)&amp;"-"&amp;'Reise-Nebenkosten'!D72)</f>
        <v/>
      </c>
      <c r="D69" s="33" t="str">
        <f>IF('Reise-Nebenkosten'!C72="","",'Reise-Nebenkosten'!C72)</f>
        <v/>
      </c>
      <c r="E69" s="31" t="str">
        <f t="shared" si="1"/>
        <v/>
      </c>
      <c r="F69" s="23" t="str">
        <f>IF(C69="","",'Reise-Nebenkosten'!A72&amp;"-Nbk.-"&amp;'Reise-Nebenkosten'!B72)</f>
        <v/>
      </c>
    </row>
    <row r="70" spans="1:6">
      <c r="A70" s="25" t="str">
        <f>IFERROR(IF('Reise-Nebenkosten'!A73="","",-'Reise-Nebenkosten'!E73),"")</f>
        <v/>
      </c>
      <c r="B70" s="104"/>
      <c r="C70" s="32" t="str">
        <f>IF('Reise-Nebenkosten'!C73="","",IF(Reisekosten!H66="","",Reisekosten!$G$1&amp;Reisekosten!$H$1&amp;Reisekosten!$I$1)&amp;"-"&amp;'Reise-Nebenkosten'!D73)</f>
        <v/>
      </c>
      <c r="D70" s="33" t="str">
        <f>IF('Reise-Nebenkosten'!C73="","",'Reise-Nebenkosten'!C73)</f>
        <v/>
      </c>
      <c r="E70" s="31" t="str">
        <f t="shared" si="1"/>
        <v/>
      </c>
      <c r="F70" s="23" t="str">
        <f>IF(C70="","",'Reise-Nebenkosten'!A73&amp;"-Nbk.-"&amp;'Reise-Nebenkosten'!B73)</f>
        <v/>
      </c>
    </row>
    <row r="71" spans="1:6">
      <c r="A71" s="25" t="str">
        <f>IFERROR(IF('Reise-Nebenkosten'!A74="","",-'Reise-Nebenkosten'!E74),"")</f>
        <v/>
      </c>
      <c r="B71" s="104"/>
      <c r="C71" s="32" t="str">
        <f>IF('Reise-Nebenkosten'!C74="","",IF(Reisekosten!H67="","",Reisekosten!$G$1&amp;Reisekosten!$H$1&amp;Reisekosten!$I$1)&amp;"-"&amp;'Reise-Nebenkosten'!D74)</f>
        <v/>
      </c>
      <c r="D71" s="33" t="str">
        <f>IF('Reise-Nebenkosten'!C74="","",'Reise-Nebenkosten'!C74)</f>
        <v/>
      </c>
      <c r="E71" s="31" t="str">
        <f t="shared" si="1"/>
        <v/>
      </c>
      <c r="F71" s="23" t="str">
        <f>IF(C71="","",'Reise-Nebenkosten'!A74&amp;"-Nbk.-"&amp;'Reise-Nebenkosten'!B74)</f>
        <v/>
      </c>
    </row>
    <row r="72" spans="1:6">
      <c r="A72" s="25" t="str">
        <f>IFERROR(IF('Reise-Nebenkosten'!A75="","",-'Reise-Nebenkosten'!E75),"")</f>
        <v/>
      </c>
      <c r="B72" s="104"/>
      <c r="C72" s="32" t="str">
        <f>IF('Reise-Nebenkosten'!C75="","",IF(Reisekosten!H68="","",Reisekosten!$G$1&amp;Reisekosten!$H$1&amp;Reisekosten!$I$1)&amp;"-"&amp;'Reise-Nebenkosten'!D75)</f>
        <v/>
      </c>
      <c r="D72" s="33" t="str">
        <f>IF('Reise-Nebenkosten'!C75="","",'Reise-Nebenkosten'!C75)</f>
        <v/>
      </c>
      <c r="E72" s="31" t="str">
        <f t="shared" si="1"/>
        <v/>
      </c>
      <c r="F72" s="23" t="str">
        <f>IF(C72="","",'Reise-Nebenkosten'!A75&amp;"-Nbk.-"&amp;'Reise-Nebenkosten'!B75)</f>
        <v/>
      </c>
    </row>
    <row r="73" spans="1:6">
      <c r="A73" s="25" t="str">
        <f>IFERROR(IF('Reise-Nebenkosten'!A76="","",-'Reise-Nebenkosten'!E76),"")</f>
        <v/>
      </c>
      <c r="B73" s="104"/>
      <c r="C73" s="32" t="str">
        <f>IF('Reise-Nebenkosten'!C76="","",IF(Reisekosten!H69="","",Reisekosten!$G$1&amp;Reisekosten!$H$1&amp;Reisekosten!$I$1)&amp;"-"&amp;'Reise-Nebenkosten'!D76)</f>
        <v/>
      </c>
      <c r="D73" s="33" t="str">
        <f>IF('Reise-Nebenkosten'!C76="","",'Reise-Nebenkosten'!C76)</f>
        <v/>
      </c>
      <c r="E73" s="31" t="str">
        <f t="shared" si="1"/>
        <v/>
      </c>
      <c r="F73" s="23" t="str">
        <f>IF(C73="","",'Reise-Nebenkosten'!A76&amp;"-Nbk.-"&amp;'Reise-Nebenkosten'!B76)</f>
        <v/>
      </c>
    </row>
    <row r="74" spans="1:6">
      <c r="A74" s="25" t="str">
        <f>IFERROR(IF('Reise-Nebenkosten'!#REF!="","",-'Reise-Nebenkosten'!#REF!),"")</f>
        <v/>
      </c>
      <c r="B74" s="104"/>
      <c r="C74" s="32" t="e">
        <f>IF('Reise-Nebenkosten'!#REF!="","",IF(Reisekosten!H70="","",Reisekosten!$G$1&amp;Reisekosten!$H$1&amp;Reisekosten!$I$1)&amp;"-"&amp;'Reise-Nebenkosten'!#REF!)</f>
        <v>#REF!</v>
      </c>
      <c r="D74" s="33" t="e">
        <f>IF('Reise-Nebenkosten'!#REF!="","",'Reise-Nebenkosten'!#REF!)</f>
        <v>#REF!</v>
      </c>
      <c r="E74" s="31" t="e">
        <f t="shared" si="1"/>
        <v>#REF!</v>
      </c>
      <c r="F74" s="23" t="e">
        <f>IF(C74="","",'Reise-Nebenkosten'!#REF!&amp;"-Nbk.-"&amp;'Reise-Nebenkosten'!#REF!)</f>
        <v>#REF!</v>
      </c>
    </row>
    <row r="75" spans="1:6">
      <c r="A75" s="25" t="str">
        <f>IFERROR(IF('Reise-Nebenkosten'!#REF!="","",-'Reise-Nebenkosten'!#REF!),"")</f>
        <v/>
      </c>
      <c r="B75" s="104"/>
      <c r="C75" s="32" t="e">
        <f>IF('Reise-Nebenkosten'!#REF!="","",IF(Reisekosten!H71="","",Reisekosten!$G$1&amp;Reisekosten!$H$1&amp;Reisekosten!$I$1)&amp;"-"&amp;'Reise-Nebenkosten'!#REF!)</f>
        <v>#REF!</v>
      </c>
      <c r="D75" s="33" t="e">
        <f>IF('Reise-Nebenkosten'!#REF!="","",'Reise-Nebenkosten'!#REF!)</f>
        <v>#REF!</v>
      </c>
      <c r="E75" s="31" t="e">
        <f t="shared" ref="E75:E138" si="2">IF(C75="","",$E$8)</f>
        <v>#REF!</v>
      </c>
      <c r="F75" s="23" t="e">
        <f>IF(C75="","",'Reise-Nebenkosten'!#REF!&amp;"-Nbk.-"&amp;'Reise-Nebenkosten'!#REF!)</f>
        <v>#REF!</v>
      </c>
    </row>
    <row r="76" spans="1:6">
      <c r="A76" s="25" t="str">
        <f>IFERROR(IF('Reise-Nebenkosten'!#REF!="","",-'Reise-Nebenkosten'!#REF!),"")</f>
        <v/>
      </c>
      <c r="B76" s="104"/>
      <c r="C76" s="32" t="e">
        <f>IF('Reise-Nebenkosten'!#REF!="","",IF(Reisekosten!H72="","",Reisekosten!$G$1&amp;Reisekosten!$H$1&amp;Reisekosten!$I$1)&amp;"-"&amp;'Reise-Nebenkosten'!#REF!)</f>
        <v>#REF!</v>
      </c>
      <c r="D76" s="33" t="e">
        <f>IF('Reise-Nebenkosten'!#REF!="","",'Reise-Nebenkosten'!#REF!)</f>
        <v>#REF!</v>
      </c>
      <c r="E76" s="31" t="e">
        <f t="shared" si="2"/>
        <v>#REF!</v>
      </c>
      <c r="F76" s="23" t="e">
        <f>IF(C76="","",'Reise-Nebenkosten'!#REF!&amp;"-Nbk.-"&amp;'Reise-Nebenkosten'!#REF!)</f>
        <v>#REF!</v>
      </c>
    </row>
    <row r="77" spans="1:6">
      <c r="A77" s="25" t="str">
        <f>IFERROR(IF('Reise-Nebenkosten'!#REF!="","",-'Reise-Nebenkosten'!#REF!),"")</f>
        <v/>
      </c>
      <c r="B77" s="104"/>
      <c r="C77" s="32" t="e">
        <f>IF('Reise-Nebenkosten'!#REF!="","",IF(Reisekosten!H73="","",Reisekosten!$G$1&amp;Reisekosten!$H$1&amp;Reisekosten!$I$1)&amp;"-"&amp;'Reise-Nebenkosten'!#REF!)</f>
        <v>#REF!</v>
      </c>
      <c r="D77" s="33" t="e">
        <f>IF('Reise-Nebenkosten'!#REF!="","",'Reise-Nebenkosten'!#REF!)</f>
        <v>#REF!</v>
      </c>
      <c r="E77" s="31" t="e">
        <f t="shared" si="2"/>
        <v>#REF!</v>
      </c>
      <c r="F77" s="23" t="e">
        <f>IF(C77="","",'Reise-Nebenkosten'!#REF!&amp;"-Nbk.-"&amp;'Reise-Nebenkosten'!#REF!)</f>
        <v>#REF!</v>
      </c>
    </row>
    <row r="78" spans="1:6">
      <c r="A78" s="25" t="str">
        <f>IFERROR(IF('Reise-Nebenkosten'!#REF!="","",-'Reise-Nebenkosten'!#REF!),"")</f>
        <v/>
      </c>
      <c r="B78" s="104"/>
      <c r="C78" s="32" t="e">
        <f>IF('Reise-Nebenkosten'!#REF!="","",IF(Reisekosten!H74="","",Reisekosten!$G$1&amp;Reisekosten!$H$1&amp;Reisekosten!$I$1)&amp;"-"&amp;'Reise-Nebenkosten'!#REF!)</f>
        <v>#REF!</v>
      </c>
      <c r="D78" s="33" t="e">
        <f>IF('Reise-Nebenkosten'!#REF!="","",'Reise-Nebenkosten'!#REF!)</f>
        <v>#REF!</v>
      </c>
      <c r="E78" s="31" t="e">
        <f t="shared" si="2"/>
        <v>#REF!</v>
      </c>
      <c r="F78" s="23" t="e">
        <f>IF(C78="","",'Reise-Nebenkosten'!#REF!&amp;"-Nbk.-"&amp;'Reise-Nebenkosten'!#REF!)</f>
        <v>#REF!</v>
      </c>
    </row>
    <row r="79" spans="1:6">
      <c r="A79" s="25" t="str">
        <f>IFERROR(IF('Reise-Nebenkosten'!#REF!="","",-'Reise-Nebenkosten'!#REF!),"")</f>
        <v/>
      </c>
      <c r="B79" s="104"/>
      <c r="C79" s="32" t="e">
        <f>IF('Reise-Nebenkosten'!#REF!="","",IF(Reisekosten!H75="","",Reisekosten!$G$1&amp;Reisekosten!$H$1&amp;Reisekosten!$I$1)&amp;"-"&amp;'Reise-Nebenkosten'!#REF!)</f>
        <v>#REF!</v>
      </c>
      <c r="D79" s="33" t="e">
        <f>IF('Reise-Nebenkosten'!#REF!="","",'Reise-Nebenkosten'!#REF!)</f>
        <v>#REF!</v>
      </c>
      <c r="E79" s="31" t="e">
        <f t="shared" si="2"/>
        <v>#REF!</v>
      </c>
      <c r="F79" s="23" t="e">
        <f>IF(C79="","",'Reise-Nebenkosten'!#REF!&amp;"-Nbk.-"&amp;'Reise-Nebenkosten'!#REF!)</f>
        <v>#REF!</v>
      </c>
    </row>
    <row r="80" spans="1:6">
      <c r="A80" s="25" t="str">
        <f>IFERROR(IF('Reise-Nebenkosten'!#REF!="","",-'Reise-Nebenkosten'!#REF!),"")</f>
        <v/>
      </c>
      <c r="B80" s="104"/>
      <c r="C80" s="32" t="e">
        <f>IF('Reise-Nebenkosten'!#REF!="","",IF(Reisekosten!H76="","",Reisekosten!$G$1&amp;Reisekosten!$H$1&amp;Reisekosten!$I$1)&amp;"-"&amp;'Reise-Nebenkosten'!#REF!)</f>
        <v>#REF!</v>
      </c>
      <c r="D80" s="33" t="e">
        <f>IF('Reise-Nebenkosten'!#REF!="","",'Reise-Nebenkosten'!#REF!)</f>
        <v>#REF!</v>
      </c>
      <c r="E80" s="31" t="e">
        <f t="shared" si="2"/>
        <v>#REF!</v>
      </c>
      <c r="F80" s="23" t="e">
        <f>IF(C80="","",'Reise-Nebenkosten'!#REF!&amp;"-Nbk.-"&amp;'Reise-Nebenkosten'!#REF!)</f>
        <v>#REF!</v>
      </c>
    </row>
    <row r="81" spans="1:6">
      <c r="A81" s="25" t="str">
        <f>IFERROR(IF('Reise-Nebenkosten'!#REF!="","",-'Reise-Nebenkosten'!#REF!),"")</f>
        <v/>
      </c>
      <c r="B81" s="104"/>
      <c r="C81" s="32" t="e">
        <f>IF('Reise-Nebenkosten'!#REF!="","",IF(Reisekosten!H77="","",Reisekosten!$G$1&amp;Reisekosten!$H$1&amp;Reisekosten!$I$1)&amp;"-"&amp;'Reise-Nebenkosten'!#REF!)</f>
        <v>#REF!</v>
      </c>
      <c r="D81" s="33" t="e">
        <f>IF('Reise-Nebenkosten'!#REF!="","",'Reise-Nebenkosten'!#REF!)</f>
        <v>#REF!</v>
      </c>
      <c r="E81" s="31" t="e">
        <f t="shared" si="2"/>
        <v>#REF!</v>
      </c>
      <c r="F81" s="23" t="e">
        <f>IF(C81="","",'Reise-Nebenkosten'!#REF!&amp;"-Nbk.-"&amp;'Reise-Nebenkosten'!#REF!)</f>
        <v>#REF!</v>
      </c>
    </row>
    <row r="82" spans="1:6">
      <c r="A82" s="25" t="str">
        <f>IFERROR(IF('Reise-Nebenkosten'!#REF!="","",-'Reise-Nebenkosten'!#REF!),"")</f>
        <v/>
      </c>
      <c r="B82" s="104"/>
      <c r="C82" s="32" t="e">
        <f>IF('Reise-Nebenkosten'!#REF!="","",IF(Reisekosten!H78="","",Reisekosten!$G$1&amp;Reisekosten!$H$1&amp;Reisekosten!$I$1)&amp;"-"&amp;'Reise-Nebenkosten'!#REF!)</f>
        <v>#REF!</v>
      </c>
      <c r="D82" s="33" t="e">
        <f>IF('Reise-Nebenkosten'!#REF!="","",'Reise-Nebenkosten'!#REF!)</f>
        <v>#REF!</v>
      </c>
      <c r="E82" s="31" t="e">
        <f t="shared" si="2"/>
        <v>#REF!</v>
      </c>
      <c r="F82" s="23" t="e">
        <f>IF(C82="","",'Reise-Nebenkosten'!#REF!&amp;"-Nbk.-"&amp;'Reise-Nebenkosten'!#REF!)</f>
        <v>#REF!</v>
      </c>
    </row>
    <row r="83" spans="1:6">
      <c r="A83" s="25" t="str">
        <f>IFERROR(IF('Reise-Nebenkosten'!#REF!="","",-'Reise-Nebenkosten'!#REF!),"")</f>
        <v/>
      </c>
      <c r="B83" s="104"/>
      <c r="C83" s="32" t="e">
        <f>IF('Reise-Nebenkosten'!#REF!="","",IF(Reisekosten!H79="","",Reisekosten!$G$1&amp;Reisekosten!$H$1&amp;Reisekosten!$I$1)&amp;"-"&amp;'Reise-Nebenkosten'!#REF!)</f>
        <v>#REF!</v>
      </c>
      <c r="D83" s="33" t="e">
        <f>IF('Reise-Nebenkosten'!#REF!="","",'Reise-Nebenkosten'!#REF!)</f>
        <v>#REF!</v>
      </c>
      <c r="E83" s="31" t="e">
        <f t="shared" si="2"/>
        <v>#REF!</v>
      </c>
      <c r="F83" s="23" t="e">
        <f>IF(C83="","",'Reise-Nebenkosten'!#REF!&amp;"-Nbk.-"&amp;'Reise-Nebenkosten'!#REF!)</f>
        <v>#REF!</v>
      </c>
    </row>
    <row r="84" spans="1:6">
      <c r="A84" s="25" t="str">
        <f>IFERROR(IF('Reise-Nebenkosten'!#REF!="","",-'Reise-Nebenkosten'!#REF!),"")</f>
        <v/>
      </c>
      <c r="B84" s="104"/>
      <c r="C84" s="32" t="e">
        <f>IF('Reise-Nebenkosten'!#REF!="","",IF(Reisekosten!H80="","",Reisekosten!$G$1&amp;Reisekosten!$H$1&amp;Reisekosten!$I$1)&amp;"-"&amp;'Reise-Nebenkosten'!#REF!)</f>
        <v>#REF!</v>
      </c>
      <c r="D84" s="33" t="e">
        <f>IF('Reise-Nebenkosten'!#REF!="","",'Reise-Nebenkosten'!#REF!)</f>
        <v>#REF!</v>
      </c>
      <c r="E84" s="31" t="e">
        <f t="shared" si="2"/>
        <v>#REF!</v>
      </c>
      <c r="F84" s="23" t="e">
        <f>IF(C84="","",'Reise-Nebenkosten'!#REF!&amp;"-Nbk.-"&amp;'Reise-Nebenkosten'!#REF!)</f>
        <v>#REF!</v>
      </c>
    </row>
    <row r="85" spans="1:6">
      <c r="A85" s="25" t="str">
        <f>IFERROR(IF('Reise-Nebenkosten'!#REF!="","",-'Reise-Nebenkosten'!#REF!),"")</f>
        <v/>
      </c>
      <c r="B85" s="104"/>
      <c r="C85" s="32" t="e">
        <f>IF('Reise-Nebenkosten'!#REF!="","",IF(Reisekosten!H81="","",Reisekosten!$G$1&amp;Reisekosten!$H$1&amp;Reisekosten!$I$1)&amp;"-"&amp;'Reise-Nebenkosten'!#REF!)</f>
        <v>#REF!</v>
      </c>
      <c r="D85" s="33" t="e">
        <f>IF('Reise-Nebenkosten'!#REF!="","",'Reise-Nebenkosten'!#REF!)</f>
        <v>#REF!</v>
      </c>
      <c r="E85" s="31" t="e">
        <f t="shared" si="2"/>
        <v>#REF!</v>
      </c>
      <c r="F85" s="23" t="e">
        <f>IF(C85="","",'Reise-Nebenkosten'!#REF!&amp;"-Nbk.-"&amp;'Reise-Nebenkosten'!#REF!)</f>
        <v>#REF!</v>
      </c>
    </row>
    <row r="86" spans="1:6">
      <c r="A86" s="25" t="str">
        <f>IFERROR(IF('Reise-Nebenkosten'!#REF!="","",-'Reise-Nebenkosten'!#REF!),"")</f>
        <v/>
      </c>
      <c r="B86" s="104"/>
      <c r="C86" s="32" t="e">
        <f>IF('Reise-Nebenkosten'!#REF!="","",IF(Reisekosten!H82="","",Reisekosten!$G$1&amp;Reisekosten!$H$1&amp;Reisekosten!$I$1)&amp;"-"&amp;'Reise-Nebenkosten'!#REF!)</f>
        <v>#REF!</v>
      </c>
      <c r="D86" s="33" t="e">
        <f>IF('Reise-Nebenkosten'!#REF!="","",'Reise-Nebenkosten'!#REF!)</f>
        <v>#REF!</v>
      </c>
      <c r="E86" s="31" t="e">
        <f t="shared" si="2"/>
        <v>#REF!</v>
      </c>
      <c r="F86" s="23" t="e">
        <f>IF(C86="","",'Reise-Nebenkosten'!#REF!&amp;"-Nbk.-"&amp;'Reise-Nebenkosten'!#REF!)</f>
        <v>#REF!</v>
      </c>
    </row>
    <row r="87" spans="1:6">
      <c r="A87" s="25" t="str">
        <f>IFERROR(IF('Reise-Nebenkosten'!#REF!="","",-'Reise-Nebenkosten'!#REF!),"")</f>
        <v/>
      </c>
      <c r="B87" s="104"/>
      <c r="C87" s="32" t="e">
        <f>IF('Reise-Nebenkosten'!#REF!="","",IF(Reisekosten!H83="","",Reisekosten!$G$1&amp;Reisekosten!$H$1&amp;Reisekosten!$I$1)&amp;"-"&amp;'Reise-Nebenkosten'!#REF!)</f>
        <v>#REF!</v>
      </c>
      <c r="D87" s="33" t="e">
        <f>IF('Reise-Nebenkosten'!#REF!="","",'Reise-Nebenkosten'!#REF!)</f>
        <v>#REF!</v>
      </c>
      <c r="E87" s="31" t="e">
        <f t="shared" si="2"/>
        <v>#REF!</v>
      </c>
      <c r="F87" s="23" t="e">
        <f>IF(C87="","",'Reise-Nebenkosten'!#REF!&amp;"-Nbk.-"&amp;'Reise-Nebenkosten'!#REF!)</f>
        <v>#REF!</v>
      </c>
    </row>
    <row r="88" spans="1:6">
      <c r="A88" s="25" t="str">
        <f>IFERROR(IF('Reise-Nebenkosten'!#REF!="","",-'Reise-Nebenkosten'!#REF!),"")</f>
        <v/>
      </c>
      <c r="B88" s="104"/>
      <c r="C88" s="32" t="e">
        <f>IF('Reise-Nebenkosten'!#REF!="","",IF(Reisekosten!H84="","",Reisekosten!$G$1&amp;Reisekosten!$H$1&amp;Reisekosten!$I$1)&amp;"-"&amp;'Reise-Nebenkosten'!#REF!)</f>
        <v>#REF!</v>
      </c>
      <c r="D88" s="33" t="e">
        <f>IF('Reise-Nebenkosten'!#REF!="","",'Reise-Nebenkosten'!#REF!)</f>
        <v>#REF!</v>
      </c>
      <c r="E88" s="31" t="e">
        <f t="shared" si="2"/>
        <v>#REF!</v>
      </c>
      <c r="F88" s="23" t="e">
        <f>IF(C88="","",'Reise-Nebenkosten'!#REF!&amp;"-Nbk.-"&amp;'Reise-Nebenkosten'!#REF!)</f>
        <v>#REF!</v>
      </c>
    </row>
    <row r="89" spans="1:6">
      <c r="A89" s="25" t="str">
        <f>IFERROR(IF('Reise-Nebenkosten'!#REF!="","",-'Reise-Nebenkosten'!#REF!),"")</f>
        <v/>
      </c>
      <c r="B89" s="104"/>
      <c r="C89" s="32" t="e">
        <f>IF('Reise-Nebenkosten'!#REF!="","",IF(Reisekosten!H85="","",Reisekosten!$G$1&amp;Reisekosten!$H$1&amp;Reisekosten!$I$1)&amp;"-"&amp;'Reise-Nebenkosten'!#REF!)</f>
        <v>#REF!</v>
      </c>
      <c r="D89" s="33" t="e">
        <f>IF('Reise-Nebenkosten'!#REF!="","",'Reise-Nebenkosten'!#REF!)</f>
        <v>#REF!</v>
      </c>
      <c r="E89" s="31" t="e">
        <f t="shared" si="2"/>
        <v>#REF!</v>
      </c>
      <c r="F89" s="23" t="e">
        <f>IF(C89="","",'Reise-Nebenkosten'!#REF!&amp;"-Nbk.-"&amp;'Reise-Nebenkosten'!#REF!)</f>
        <v>#REF!</v>
      </c>
    </row>
    <row r="90" spans="1:6">
      <c r="A90" s="25" t="str">
        <f>IFERROR(IF('Reise-Nebenkosten'!#REF!="","",-'Reise-Nebenkosten'!#REF!),"")</f>
        <v/>
      </c>
      <c r="B90" s="104"/>
      <c r="C90" s="32" t="e">
        <f>IF('Reise-Nebenkosten'!#REF!="","",IF(Reisekosten!H86="","",Reisekosten!$G$1&amp;Reisekosten!$H$1&amp;Reisekosten!$I$1)&amp;"-"&amp;'Reise-Nebenkosten'!#REF!)</f>
        <v>#REF!</v>
      </c>
      <c r="D90" s="33" t="e">
        <f>IF('Reise-Nebenkosten'!#REF!="","",'Reise-Nebenkosten'!#REF!)</f>
        <v>#REF!</v>
      </c>
      <c r="E90" s="31" t="e">
        <f t="shared" si="2"/>
        <v>#REF!</v>
      </c>
      <c r="F90" s="23" t="e">
        <f>IF(C90="","",'Reise-Nebenkosten'!#REF!&amp;"-Nbk.-"&amp;'Reise-Nebenkosten'!#REF!)</f>
        <v>#REF!</v>
      </c>
    </row>
    <row r="91" spans="1:6">
      <c r="A91" s="25" t="str">
        <f>IFERROR(IF('Reise-Nebenkosten'!#REF!="","",-'Reise-Nebenkosten'!#REF!),"")</f>
        <v/>
      </c>
      <c r="B91" s="104"/>
      <c r="C91" s="32" t="e">
        <f>IF('Reise-Nebenkosten'!#REF!="","",IF(Reisekosten!H87="","",Reisekosten!$G$1&amp;Reisekosten!$H$1&amp;Reisekosten!$I$1)&amp;"-"&amp;'Reise-Nebenkosten'!#REF!)</f>
        <v>#REF!</v>
      </c>
      <c r="D91" s="33" t="e">
        <f>IF('Reise-Nebenkosten'!#REF!="","",'Reise-Nebenkosten'!#REF!)</f>
        <v>#REF!</v>
      </c>
      <c r="E91" s="31" t="e">
        <f t="shared" si="2"/>
        <v>#REF!</v>
      </c>
      <c r="F91" s="23" t="e">
        <f>IF(C91="","",'Reise-Nebenkosten'!#REF!&amp;"-Nbk.-"&amp;'Reise-Nebenkosten'!#REF!)</f>
        <v>#REF!</v>
      </c>
    </row>
    <row r="92" spans="1:6">
      <c r="A92" s="25" t="str">
        <f>IFERROR(IF('Reise-Nebenkosten'!#REF!="","",-'Reise-Nebenkosten'!#REF!),"")</f>
        <v/>
      </c>
      <c r="B92" s="104"/>
      <c r="C92" s="32" t="e">
        <f>IF('Reise-Nebenkosten'!#REF!="","",IF(Reisekosten!H88="","",Reisekosten!$G$1&amp;Reisekosten!$H$1&amp;Reisekosten!$I$1)&amp;"-"&amp;'Reise-Nebenkosten'!#REF!)</f>
        <v>#REF!</v>
      </c>
      <c r="D92" s="33" t="e">
        <f>IF('Reise-Nebenkosten'!#REF!="","",'Reise-Nebenkosten'!#REF!)</f>
        <v>#REF!</v>
      </c>
      <c r="E92" s="31" t="e">
        <f t="shared" si="2"/>
        <v>#REF!</v>
      </c>
      <c r="F92" s="23" t="e">
        <f>IF(C92="","",'Reise-Nebenkosten'!#REF!&amp;"-Nbk.-"&amp;'Reise-Nebenkosten'!#REF!)</f>
        <v>#REF!</v>
      </c>
    </row>
    <row r="93" spans="1:6">
      <c r="A93" s="25" t="str">
        <f>IFERROR(IF('Reise-Nebenkosten'!#REF!="","",-'Reise-Nebenkosten'!#REF!),"")</f>
        <v/>
      </c>
      <c r="B93" s="104"/>
      <c r="C93" s="32" t="e">
        <f>IF('Reise-Nebenkosten'!#REF!="","",IF(Reisekosten!H89="","",Reisekosten!$G$1&amp;Reisekosten!$H$1&amp;Reisekosten!$I$1)&amp;"-"&amp;'Reise-Nebenkosten'!#REF!)</f>
        <v>#REF!</v>
      </c>
      <c r="D93" s="33" t="e">
        <f>IF('Reise-Nebenkosten'!#REF!="","",'Reise-Nebenkosten'!#REF!)</f>
        <v>#REF!</v>
      </c>
      <c r="E93" s="31" t="e">
        <f t="shared" si="2"/>
        <v>#REF!</v>
      </c>
      <c r="F93" s="23" t="e">
        <f>IF(C93="","",'Reise-Nebenkosten'!#REF!&amp;"-Nbk.-"&amp;'Reise-Nebenkosten'!#REF!)</f>
        <v>#REF!</v>
      </c>
    </row>
    <row r="94" spans="1:6">
      <c r="A94" s="25" t="str">
        <f>IFERROR(IF('Reise-Nebenkosten'!#REF!="","",-'Reise-Nebenkosten'!#REF!),"")</f>
        <v/>
      </c>
      <c r="B94" s="104"/>
      <c r="C94" s="32" t="e">
        <f>IF('Reise-Nebenkosten'!#REF!="","",IF(Reisekosten!H90="","",Reisekosten!$G$1&amp;Reisekosten!$H$1&amp;Reisekosten!$I$1)&amp;"-"&amp;'Reise-Nebenkosten'!#REF!)</f>
        <v>#REF!</v>
      </c>
      <c r="D94" s="33" t="e">
        <f>IF('Reise-Nebenkosten'!#REF!="","",'Reise-Nebenkosten'!#REF!)</f>
        <v>#REF!</v>
      </c>
      <c r="E94" s="31" t="e">
        <f t="shared" si="2"/>
        <v>#REF!</v>
      </c>
      <c r="F94" s="23" t="e">
        <f>IF(C94="","",'Reise-Nebenkosten'!#REF!&amp;"-Nbk.-"&amp;'Reise-Nebenkosten'!#REF!)</f>
        <v>#REF!</v>
      </c>
    </row>
    <row r="95" spans="1:6">
      <c r="A95" s="25" t="str">
        <f>IFERROR(IF('Reise-Nebenkosten'!#REF!="","",-'Reise-Nebenkosten'!#REF!),"")</f>
        <v/>
      </c>
      <c r="B95" s="104"/>
      <c r="C95" s="32" t="e">
        <f>IF('Reise-Nebenkosten'!#REF!="","",IF(Reisekosten!H91="","",Reisekosten!$G$1&amp;Reisekosten!$H$1&amp;Reisekosten!$I$1)&amp;"-"&amp;'Reise-Nebenkosten'!#REF!)</f>
        <v>#REF!</v>
      </c>
      <c r="D95" s="33" t="e">
        <f>IF('Reise-Nebenkosten'!#REF!="","",'Reise-Nebenkosten'!#REF!)</f>
        <v>#REF!</v>
      </c>
      <c r="E95" s="31" t="e">
        <f t="shared" si="2"/>
        <v>#REF!</v>
      </c>
      <c r="F95" s="23" t="e">
        <f>IF(C95="","",'Reise-Nebenkosten'!#REF!&amp;"-Nbk.-"&amp;'Reise-Nebenkosten'!#REF!)</f>
        <v>#REF!</v>
      </c>
    </row>
    <row r="96" spans="1:6">
      <c r="A96" s="25" t="str">
        <f>IFERROR(IF('Reise-Nebenkosten'!#REF!="","",-'Reise-Nebenkosten'!#REF!),"")</f>
        <v/>
      </c>
      <c r="B96" s="104"/>
      <c r="C96" s="32" t="e">
        <f>IF('Reise-Nebenkosten'!#REF!="","",IF(Reisekosten!H92="","",Reisekosten!$G$1&amp;Reisekosten!$H$1&amp;Reisekosten!$I$1)&amp;"-"&amp;'Reise-Nebenkosten'!#REF!)</f>
        <v>#REF!</v>
      </c>
      <c r="D96" s="33" t="e">
        <f>IF('Reise-Nebenkosten'!#REF!="","",'Reise-Nebenkosten'!#REF!)</f>
        <v>#REF!</v>
      </c>
      <c r="E96" s="31" t="e">
        <f t="shared" si="2"/>
        <v>#REF!</v>
      </c>
      <c r="F96" s="23" t="e">
        <f>IF(C96="","",'Reise-Nebenkosten'!#REF!&amp;"-Nbk.-"&amp;'Reise-Nebenkosten'!#REF!)</f>
        <v>#REF!</v>
      </c>
    </row>
    <row r="97" spans="1:6">
      <c r="A97" s="25" t="str">
        <f>IFERROR(IF('Reise-Nebenkosten'!#REF!="","",-'Reise-Nebenkosten'!#REF!),"")</f>
        <v/>
      </c>
      <c r="B97" s="104"/>
      <c r="C97" s="32" t="e">
        <f>IF('Reise-Nebenkosten'!#REF!="","",IF(Reisekosten!H93="","",Reisekosten!$G$1&amp;Reisekosten!$H$1&amp;Reisekosten!$I$1)&amp;"-"&amp;'Reise-Nebenkosten'!#REF!)</f>
        <v>#REF!</v>
      </c>
      <c r="D97" s="33" t="e">
        <f>IF('Reise-Nebenkosten'!#REF!="","",'Reise-Nebenkosten'!#REF!)</f>
        <v>#REF!</v>
      </c>
      <c r="E97" s="31" t="e">
        <f t="shared" si="2"/>
        <v>#REF!</v>
      </c>
      <c r="F97" s="23" t="e">
        <f>IF(C97="","",'Reise-Nebenkosten'!#REF!&amp;"-Nbk.-"&amp;'Reise-Nebenkosten'!#REF!)</f>
        <v>#REF!</v>
      </c>
    </row>
    <row r="98" spans="1:6">
      <c r="A98" s="25" t="str">
        <f>IFERROR(IF('Reise-Nebenkosten'!#REF!="","",-'Reise-Nebenkosten'!#REF!),"")</f>
        <v/>
      </c>
      <c r="B98" s="104"/>
      <c r="C98" s="32" t="e">
        <f>IF('Reise-Nebenkosten'!#REF!="","",IF(Reisekosten!H94="","",Reisekosten!$G$1&amp;Reisekosten!$H$1&amp;Reisekosten!$I$1)&amp;"-"&amp;'Reise-Nebenkosten'!#REF!)</f>
        <v>#REF!</v>
      </c>
      <c r="D98" s="33" t="e">
        <f>IF('Reise-Nebenkosten'!#REF!="","",'Reise-Nebenkosten'!#REF!)</f>
        <v>#REF!</v>
      </c>
      <c r="E98" s="31" t="e">
        <f t="shared" si="2"/>
        <v>#REF!</v>
      </c>
      <c r="F98" s="23" t="e">
        <f>IF(C98="","",'Reise-Nebenkosten'!#REF!&amp;"-Nbk.-"&amp;'Reise-Nebenkosten'!#REF!)</f>
        <v>#REF!</v>
      </c>
    </row>
    <row r="99" spans="1:6">
      <c r="A99" s="25" t="str">
        <f>IFERROR(IF('Reise-Nebenkosten'!#REF!="","",-'Reise-Nebenkosten'!#REF!),"")</f>
        <v/>
      </c>
      <c r="B99" s="104" t="e">
        <f>IF(C99="","",#REF!)</f>
        <v>#REF!</v>
      </c>
      <c r="C99" s="32" t="e">
        <f>IF('Reise-Nebenkosten'!#REF!="","",IF(Reisekosten!H95="","",Reisekosten!$G$1&amp;Reisekosten!$H$1&amp;Reisekosten!$I$1)&amp;"-"&amp;'Reise-Nebenkosten'!#REF!)</f>
        <v>#REF!</v>
      </c>
      <c r="D99" s="33" t="e">
        <f>IF('Reise-Nebenkosten'!#REF!="","",'Reise-Nebenkosten'!#REF!)</f>
        <v>#REF!</v>
      </c>
      <c r="E99" s="31" t="e">
        <f t="shared" si="2"/>
        <v>#REF!</v>
      </c>
      <c r="F99" s="23" t="e">
        <f>IF(C99="","",'Reise-Nebenkosten'!#REF!&amp;"-Nbk.-"&amp;'Reise-Nebenkosten'!#REF!)</f>
        <v>#REF!</v>
      </c>
    </row>
    <row r="100" spans="1:6">
      <c r="A100" s="25" t="str">
        <f>IFERROR(IF('Reise-Nebenkosten'!#REF!="","",-'Reise-Nebenkosten'!#REF!),"")</f>
        <v/>
      </c>
      <c r="B100" s="104" t="e">
        <f>IF(C100="","",#REF!)</f>
        <v>#REF!</v>
      </c>
      <c r="C100" s="32" t="e">
        <f>IF('Reise-Nebenkosten'!#REF!="","",IF(Reisekosten!H96="","",Reisekosten!$G$1&amp;Reisekosten!$H$1&amp;Reisekosten!$I$1)&amp;"-"&amp;'Reise-Nebenkosten'!#REF!)</f>
        <v>#REF!</v>
      </c>
      <c r="D100" s="33" t="e">
        <f>IF('Reise-Nebenkosten'!#REF!="","",'Reise-Nebenkosten'!#REF!)</f>
        <v>#REF!</v>
      </c>
      <c r="E100" s="31" t="e">
        <f t="shared" si="2"/>
        <v>#REF!</v>
      </c>
      <c r="F100" s="23" t="e">
        <f>IF(C100="","",'Reise-Nebenkosten'!#REF!&amp;"-Nbk.-"&amp;'Reise-Nebenkosten'!#REF!)</f>
        <v>#REF!</v>
      </c>
    </row>
    <row r="101" spans="1:6">
      <c r="A101" s="25" t="str">
        <f>IFERROR(IF('Reise-Nebenkosten'!#REF!="","",-'Reise-Nebenkosten'!#REF!),"")</f>
        <v/>
      </c>
      <c r="B101" s="104"/>
      <c r="C101" s="32" t="e">
        <f>IF('Reise-Nebenkosten'!#REF!="","",IF(Reisekosten!H97="","",Reisekosten!$G$1&amp;Reisekosten!$H$1&amp;Reisekosten!$I$1)&amp;"-"&amp;'Reise-Nebenkosten'!#REF!)</f>
        <v>#REF!</v>
      </c>
      <c r="D101" s="33" t="e">
        <f>IF('Reise-Nebenkosten'!#REF!="","",'Reise-Nebenkosten'!#REF!)</f>
        <v>#REF!</v>
      </c>
      <c r="E101" s="31" t="e">
        <f t="shared" si="2"/>
        <v>#REF!</v>
      </c>
      <c r="F101" s="23" t="e">
        <f>IF(C101="","",'Reise-Nebenkosten'!#REF!&amp;"-Nbk.-"&amp;'Reise-Nebenkosten'!#REF!)</f>
        <v>#REF!</v>
      </c>
    </row>
    <row r="102" spans="1:6">
      <c r="A102" s="25" t="str">
        <f>IFERROR(IF('Reise-Nebenkosten'!#REF!="","",-'Reise-Nebenkosten'!#REF!),"")</f>
        <v/>
      </c>
      <c r="B102" s="104"/>
      <c r="C102" s="32" t="e">
        <f>IF('Reise-Nebenkosten'!#REF!="","",IF(Reisekosten!H98="","",Reisekosten!$G$1&amp;Reisekosten!$H$1&amp;Reisekosten!$I$1)&amp;"-"&amp;'Reise-Nebenkosten'!#REF!)</f>
        <v>#REF!</v>
      </c>
      <c r="D102" s="33" t="e">
        <f>IF('Reise-Nebenkosten'!#REF!="","",'Reise-Nebenkosten'!#REF!)</f>
        <v>#REF!</v>
      </c>
      <c r="E102" s="31" t="e">
        <f t="shared" si="2"/>
        <v>#REF!</v>
      </c>
      <c r="F102" s="23" t="e">
        <f>IF(C102="","",'Reise-Nebenkosten'!#REF!&amp;"-Nbk.-"&amp;'Reise-Nebenkosten'!#REF!)</f>
        <v>#REF!</v>
      </c>
    </row>
    <row r="103" spans="1:6">
      <c r="A103" s="25" t="str">
        <f>IFERROR(IF('Reise-Nebenkosten'!#REF!="","",-'Reise-Nebenkosten'!#REF!),"")</f>
        <v/>
      </c>
      <c r="B103" s="104"/>
      <c r="C103" s="32" t="e">
        <f>IF('Reise-Nebenkosten'!#REF!="","",IF(Reisekosten!H99="","",Reisekosten!$G$1&amp;Reisekosten!$H$1&amp;Reisekosten!$I$1)&amp;"-"&amp;'Reise-Nebenkosten'!#REF!)</f>
        <v>#REF!</v>
      </c>
      <c r="D103" s="33" t="e">
        <f>IF('Reise-Nebenkosten'!#REF!="","",'Reise-Nebenkosten'!#REF!)</f>
        <v>#REF!</v>
      </c>
      <c r="E103" s="31" t="e">
        <f t="shared" si="2"/>
        <v>#REF!</v>
      </c>
      <c r="F103" s="23" t="e">
        <f>IF(C103="","",'Reise-Nebenkosten'!#REF!&amp;"-Nbk.-"&amp;'Reise-Nebenkosten'!#REF!)</f>
        <v>#REF!</v>
      </c>
    </row>
    <row r="104" spans="1:6">
      <c r="A104" s="25" t="str">
        <f>IFERROR(IF('Reise-Nebenkosten'!#REF!="","",-'Reise-Nebenkosten'!#REF!),"")</f>
        <v/>
      </c>
      <c r="B104" s="104"/>
      <c r="C104" s="32" t="e">
        <f>IF('Reise-Nebenkosten'!#REF!="","",IF(Reisekosten!H100="","",Reisekosten!$G$1&amp;Reisekosten!$H$1&amp;Reisekosten!$I$1)&amp;"-"&amp;'Reise-Nebenkosten'!#REF!)</f>
        <v>#REF!</v>
      </c>
      <c r="D104" s="33" t="e">
        <f>IF('Reise-Nebenkosten'!#REF!="","",'Reise-Nebenkosten'!#REF!)</f>
        <v>#REF!</v>
      </c>
      <c r="E104" s="31" t="e">
        <f t="shared" si="2"/>
        <v>#REF!</v>
      </c>
      <c r="F104" s="23" t="e">
        <f>IF(C104="","",'Reise-Nebenkosten'!#REF!&amp;"-Nbk.-"&amp;'Reise-Nebenkosten'!#REF!)</f>
        <v>#REF!</v>
      </c>
    </row>
    <row r="105" spans="1:6">
      <c r="A105" s="25" t="str">
        <f>IFERROR(IF('Reise-Nebenkosten'!#REF!="","",-'Reise-Nebenkosten'!#REF!),"")</f>
        <v/>
      </c>
      <c r="B105" s="104"/>
      <c r="C105" s="32" t="e">
        <f>IF('Reise-Nebenkosten'!#REF!="","",IF(Reisekosten!H101="","",Reisekosten!$G$1&amp;Reisekosten!$H$1&amp;Reisekosten!$I$1)&amp;"-"&amp;'Reise-Nebenkosten'!#REF!)</f>
        <v>#REF!</v>
      </c>
      <c r="D105" s="33" t="e">
        <f>IF('Reise-Nebenkosten'!#REF!="","",'Reise-Nebenkosten'!#REF!)</f>
        <v>#REF!</v>
      </c>
      <c r="E105" s="31" t="e">
        <f t="shared" si="2"/>
        <v>#REF!</v>
      </c>
      <c r="F105" s="23" t="e">
        <f>IF(C105="","",'Reise-Nebenkosten'!#REF!&amp;"-Nbk.-"&amp;'Reise-Nebenkosten'!#REF!)</f>
        <v>#REF!</v>
      </c>
    </row>
    <row r="106" spans="1:6">
      <c r="A106" s="25" t="str">
        <f>IFERROR(IF('Reise-Nebenkosten'!#REF!="","",-'Reise-Nebenkosten'!#REF!),"")</f>
        <v/>
      </c>
      <c r="B106" s="104"/>
      <c r="C106" s="32" t="e">
        <f>IF('Reise-Nebenkosten'!#REF!="","",IF(Reisekosten!H102="","",Reisekosten!$G$1&amp;Reisekosten!$H$1&amp;Reisekosten!$I$1)&amp;"-"&amp;'Reise-Nebenkosten'!#REF!)</f>
        <v>#REF!</v>
      </c>
      <c r="D106" s="33" t="e">
        <f>IF('Reise-Nebenkosten'!#REF!="","",'Reise-Nebenkosten'!#REF!)</f>
        <v>#REF!</v>
      </c>
      <c r="E106" s="31" t="e">
        <f t="shared" si="2"/>
        <v>#REF!</v>
      </c>
      <c r="F106" s="23" t="e">
        <f>IF(C106="","",'Reise-Nebenkosten'!#REF!&amp;"-Nbk.-"&amp;'Reise-Nebenkosten'!#REF!)</f>
        <v>#REF!</v>
      </c>
    </row>
    <row r="107" spans="1:6">
      <c r="A107" s="25" t="str">
        <f>IFERROR(IF('Reise-Nebenkosten'!#REF!="","",-'Reise-Nebenkosten'!#REF!),"")</f>
        <v/>
      </c>
      <c r="B107" s="104"/>
      <c r="C107" s="32" t="e">
        <f>IF('Reise-Nebenkosten'!#REF!="","",IF(Reisekosten!H103="","",Reisekosten!$G$1&amp;Reisekosten!$H$1&amp;Reisekosten!$I$1)&amp;"-"&amp;'Reise-Nebenkosten'!#REF!)</f>
        <v>#REF!</v>
      </c>
      <c r="D107" s="33" t="e">
        <f>IF('Reise-Nebenkosten'!#REF!="","",'Reise-Nebenkosten'!#REF!)</f>
        <v>#REF!</v>
      </c>
      <c r="E107" s="31" t="e">
        <f t="shared" si="2"/>
        <v>#REF!</v>
      </c>
      <c r="F107" s="23" t="e">
        <f>IF(C107="","",'Reise-Nebenkosten'!#REF!&amp;"-Nbk.-"&amp;'Reise-Nebenkosten'!#REF!)</f>
        <v>#REF!</v>
      </c>
    </row>
    <row r="108" spans="1:6">
      <c r="A108" s="25" t="str">
        <f>IFERROR(IF('Reise-Nebenkosten'!#REF!="","",-'Reise-Nebenkosten'!#REF!),"")</f>
        <v/>
      </c>
      <c r="B108" s="104"/>
      <c r="C108" s="32" t="e">
        <f>IF('Reise-Nebenkosten'!#REF!="","",IF(Reisekosten!H104="","",Reisekosten!$G$1&amp;Reisekosten!$H$1&amp;Reisekosten!$I$1)&amp;"-"&amp;'Reise-Nebenkosten'!#REF!)</f>
        <v>#REF!</v>
      </c>
      <c r="D108" s="33" t="e">
        <f>IF('Reise-Nebenkosten'!#REF!="","",'Reise-Nebenkosten'!#REF!)</f>
        <v>#REF!</v>
      </c>
      <c r="E108" s="31" t="e">
        <f t="shared" si="2"/>
        <v>#REF!</v>
      </c>
      <c r="F108" s="23" t="e">
        <f>IF(C108="","",'Reise-Nebenkosten'!#REF!&amp;"-Nbk.-"&amp;'Reise-Nebenkosten'!#REF!)</f>
        <v>#REF!</v>
      </c>
    </row>
    <row r="109" spans="1:6">
      <c r="A109" s="25" t="str">
        <f>IFERROR(IF('Reise-Nebenkosten'!#REF!="","",-'Reise-Nebenkosten'!#REF!),"")</f>
        <v/>
      </c>
      <c r="B109" s="104"/>
      <c r="C109" s="32" t="e">
        <f>IF('Reise-Nebenkosten'!#REF!="","",IF(Reisekosten!H105="","",Reisekosten!$G$1&amp;Reisekosten!$H$1&amp;Reisekosten!$I$1)&amp;"-"&amp;'Reise-Nebenkosten'!#REF!)</f>
        <v>#REF!</v>
      </c>
      <c r="D109" s="33" t="e">
        <f>IF('Reise-Nebenkosten'!#REF!="","",'Reise-Nebenkosten'!#REF!)</f>
        <v>#REF!</v>
      </c>
      <c r="E109" s="31" t="e">
        <f t="shared" si="2"/>
        <v>#REF!</v>
      </c>
      <c r="F109" s="23" t="e">
        <f>IF(C109="","",'Reise-Nebenkosten'!#REF!&amp;"-Nbk.-"&amp;'Reise-Nebenkosten'!#REF!)</f>
        <v>#REF!</v>
      </c>
    </row>
    <row r="110" spans="1:6">
      <c r="A110" s="25" t="str">
        <f>IFERROR(IF('Reise-Nebenkosten'!#REF!="","",-'Reise-Nebenkosten'!#REF!),"")</f>
        <v/>
      </c>
      <c r="B110" s="104"/>
      <c r="C110" s="32" t="e">
        <f>IF('Reise-Nebenkosten'!#REF!="","",IF(Reisekosten!H106="","",Reisekosten!$G$1&amp;Reisekosten!$H$1&amp;Reisekosten!$I$1)&amp;"-"&amp;'Reise-Nebenkosten'!#REF!)</f>
        <v>#REF!</v>
      </c>
      <c r="D110" s="33" t="e">
        <f>IF('Reise-Nebenkosten'!#REF!="","",'Reise-Nebenkosten'!#REF!)</f>
        <v>#REF!</v>
      </c>
      <c r="E110" s="31" t="e">
        <f t="shared" si="2"/>
        <v>#REF!</v>
      </c>
      <c r="F110" s="23" t="e">
        <f>IF(C110="","",'Reise-Nebenkosten'!#REF!&amp;"-Nbk.-"&amp;'Reise-Nebenkosten'!#REF!)</f>
        <v>#REF!</v>
      </c>
    </row>
    <row r="111" spans="1:6">
      <c r="A111" s="25" t="str">
        <f>IFERROR(IF('Reise-Nebenkosten'!#REF!="","",-'Reise-Nebenkosten'!#REF!),"")</f>
        <v/>
      </c>
      <c r="B111" s="104"/>
      <c r="C111" s="32" t="e">
        <f>IF('Reise-Nebenkosten'!#REF!="","",IF(Reisekosten!H107="","",Reisekosten!$G$1&amp;Reisekosten!$H$1&amp;Reisekosten!$I$1)&amp;"-"&amp;'Reise-Nebenkosten'!#REF!)</f>
        <v>#REF!</v>
      </c>
      <c r="D111" s="33" t="e">
        <f>IF('Reise-Nebenkosten'!#REF!="","",'Reise-Nebenkosten'!#REF!)</f>
        <v>#REF!</v>
      </c>
      <c r="E111" s="31" t="e">
        <f t="shared" si="2"/>
        <v>#REF!</v>
      </c>
      <c r="F111" s="23" t="e">
        <f>IF(C111="","",'Reise-Nebenkosten'!#REF!&amp;"-Nbk.-"&amp;'Reise-Nebenkosten'!#REF!)</f>
        <v>#REF!</v>
      </c>
    </row>
    <row r="112" spans="1:6">
      <c r="A112" s="25" t="str">
        <f>IFERROR(IF('Reise-Nebenkosten'!#REF!="","",-'Reise-Nebenkosten'!#REF!),"")</f>
        <v/>
      </c>
      <c r="B112" s="104"/>
      <c r="C112" s="32" t="e">
        <f>IF('Reise-Nebenkosten'!#REF!="","",IF(Reisekosten!H108="","",Reisekosten!$G$1&amp;Reisekosten!$H$1&amp;Reisekosten!$I$1)&amp;"-"&amp;'Reise-Nebenkosten'!#REF!)</f>
        <v>#REF!</v>
      </c>
      <c r="D112" s="33" t="e">
        <f>IF('Reise-Nebenkosten'!#REF!="","",'Reise-Nebenkosten'!#REF!)</f>
        <v>#REF!</v>
      </c>
      <c r="E112" s="31" t="e">
        <f t="shared" si="2"/>
        <v>#REF!</v>
      </c>
      <c r="F112" s="23" t="e">
        <f>IF(C112="","",'Reise-Nebenkosten'!#REF!&amp;"-Nbk.-"&amp;'Reise-Nebenkosten'!#REF!)</f>
        <v>#REF!</v>
      </c>
    </row>
    <row r="113" spans="1:6">
      <c r="A113" s="25" t="str">
        <f>IFERROR(IF('Reise-Nebenkosten'!#REF!="","",-'Reise-Nebenkosten'!#REF!),"")</f>
        <v/>
      </c>
      <c r="B113" s="104"/>
      <c r="C113" s="32" t="e">
        <f>IF('Reise-Nebenkosten'!#REF!="","",IF(Reisekosten!H109="","",Reisekosten!$G$1&amp;Reisekosten!$H$1&amp;Reisekosten!$I$1)&amp;"-"&amp;'Reise-Nebenkosten'!#REF!)</f>
        <v>#REF!</v>
      </c>
      <c r="D113" s="33" t="e">
        <f>IF('Reise-Nebenkosten'!#REF!="","",'Reise-Nebenkosten'!#REF!)</f>
        <v>#REF!</v>
      </c>
      <c r="E113" s="31" t="e">
        <f t="shared" si="2"/>
        <v>#REF!</v>
      </c>
      <c r="F113" s="23" t="e">
        <f>IF(C113="","",'Reise-Nebenkosten'!#REF!&amp;"-Nbk.-"&amp;'Reise-Nebenkosten'!#REF!)</f>
        <v>#REF!</v>
      </c>
    </row>
    <row r="114" spans="1:6">
      <c r="A114" s="25" t="str">
        <f>IFERROR(IF('Reise-Nebenkosten'!#REF!="","",-'Reise-Nebenkosten'!#REF!),"")</f>
        <v/>
      </c>
      <c r="B114" s="104"/>
      <c r="C114" s="32" t="e">
        <f>IF('Reise-Nebenkosten'!#REF!="","",IF(Reisekosten!H110="","",Reisekosten!$G$1&amp;Reisekosten!$H$1&amp;Reisekosten!$I$1)&amp;"-"&amp;'Reise-Nebenkosten'!#REF!)</f>
        <v>#REF!</v>
      </c>
      <c r="D114" s="33" t="e">
        <f>IF('Reise-Nebenkosten'!#REF!="","",'Reise-Nebenkosten'!#REF!)</f>
        <v>#REF!</v>
      </c>
      <c r="E114" s="31" t="e">
        <f t="shared" si="2"/>
        <v>#REF!</v>
      </c>
      <c r="F114" s="23" t="e">
        <f>IF(C114="","",'Reise-Nebenkosten'!#REF!&amp;"-Nbk.-"&amp;'Reise-Nebenkosten'!#REF!)</f>
        <v>#REF!</v>
      </c>
    </row>
    <row r="115" spans="1:6">
      <c r="A115" s="25" t="str">
        <f>IFERROR(IF('Reise-Nebenkosten'!#REF!="","",-'Reise-Nebenkosten'!#REF!),"")</f>
        <v/>
      </c>
      <c r="B115" s="104"/>
      <c r="C115" s="32" t="e">
        <f>IF('Reise-Nebenkosten'!#REF!="","",IF(Reisekosten!H111="","",Reisekosten!$G$1&amp;Reisekosten!$H$1&amp;Reisekosten!$I$1)&amp;"-"&amp;'Reise-Nebenkosten'!#REF!)</f>
        <v>#REF!</v>
      </c>
      <c r="D115" s="33" t="e">
        <f>IF('Reise-Nebenkosten'!#REF!="","",'Reise-Nebenkosten'!#REF!)</f>
        <v>#REF!</v>
      </c>
      <c r="E115" s="31" t="e">
        <f t="shared" si="2"/>
        <v>#REF!</v>
      </c>
      <c r="F115" s="23" t="e">
        <f>IF(C115="","",'Reise-Nebenkosten'!#REF!&amp;"-Nbk.-"&amp;'Reise-Nebenkosten'!#REF!)</f>
        <v>#REF!</v>
      </c>
    </row>
    <row r="116" spans="1:6">
      <c r="A116" s="25" t="str">
        <f>IFERROR(IF('Reise-Nebenkosten'!#REF!="","",-'Reise-Nebenkosten'!#REF!),"")</f>
        <v/>
      </c>
      <c r="B116" s="104"/>
      <c r="C116" s="32" t="e">
        <f>IF('Reise-Nebenkosten'!#REF!="","",IF(Reisekosten!H112="","",Reisekosten!$G$1&amp;Reisekosten!$H$1&amp;Reisekosten!$I$1)&amp;"-"&amp;'Reise-Nebenkosten'!#REF!)</f>
        <v>#REF!</v>
      </c>
      <c r="D116" s="33" t="e">
        <f>IF('Reise-Nebenkosten'!#REF!="","",'Reise-Nebenkosten'!#REF!)</f>
        <v>#REF!</v>
      </c>
      <c r="E116" s="31" t="e">
        <f t="shared" si="2"/>
        <v>#REF!</v>
      </c>
      <c r="F116" s="23" t="e">
        <f>IF(C116="","",'Reise-Nebenkosten'!#REF!&amp;"-Nbk.-"&amp;'Reise-Nebenkosten'!#REF!)</f>
        <v>#REF!</v>
      </c>
    </row>
    <row r="117" spans="1:6">
      <c r="A117" s="25" t="str">
        <f>IFERROR(IF('Reise-Nebenkosten'!#REF!="","",-'Reise-Nebenkosten'!#REF!),"")</f>
        <v/>
      </c>
      <c r="B117" s="104"/>
      <c r="C117" s="32" t="e">
        <f>IF('Reise-Nebenkosten'!#REF!="","",IF(Reisekosten!H113="","",Reisekosten!$G$1&amp;Reisekosten!$H$1&amp;Reisekosten!$I$1)&amp;"-"&amp;'Reise-Nebenkosten'!#REF!)</f>
        <v>#REF!</v>
      </c>
      <c r="D117" s="33" t="e">
        <f>IF('Reise-Nebenkosten'!#REF!="","",'Reise-Nebenkosten'!#REF!)</f>
        <v>#REF!</v>
      </c>
      <c r="E117" s="31" t="e">
        <f t="shared" si="2"/>
        <v>#REF!</v>
      </c>
      <c r="F117" s="23" t="e">
        <f>IF(C117="","",'Reise-Nebenkosten'!#REF!&amp;"-Nbk.-"&amp;'Reise-Nebenkosten'!#REF!)</f>
        <v>#REF!</v>
      </c>
    </row>
    <row r="118" spans="1:6">
      <c r="A118" s="25" t="str">
        <f>IFERROR(IF('Reise-Nebenkosten'!#REF!="","",-'Reise-Nebenkosten'!#REF!),"")</f>
        <v/>
      </c>
      <c r="B118" s="104"/>
      <c r="C118" s="32" t="e">
        <f>IF('Reise-Nebenkosten'!#REF!="","",IF(Reisekosten!H114="","",Reisekosten!$G$1&amp;Reisekosten!$H$1&amp;Reisekosten!$I$1)&amp;"-"&amp;'Reise-Nebenkosten'!#REF!)</f>
        <v>#REF!</v>
      </c>
      <c r="D118" s="33" t="e">
        <f>IF('Reise-Nebenkosten'!#REF!="","",'Reise-Nebenkosten'!#REF!)</f>
        <v>#REF!</v>
      </c>
      <c r="E118" s="31" t="e">
        <f t="shared" si="2"/>
        <v>#REF!</v>
      </c>
      <c r="F118" s="23" t="e">
        <f>IF(C118="","",'Reise-Nebenkosten'!#REF!&amp;"-Nbk.-"&amp;'Reise-Nebenkosten'!#REF!)</f>
        <v>#REF!</v>
      </c>
    </row>
    <row r="119" spans="1:6">
      <c r="A119" s="25" t="str">
        <f>IFERROR(IF('Reise-Nebenkosten'!#REF!="","",-'Reise-Nebenkosten'!#REF!),"")</f>
        <v/>
      </c>
      <c r="B119" s="104"/>
      <c r="C119" s="32" t="e">
        <f>IF('Reise-Nebenkosten'!#REF!="","",IF(Reisekosten!H115="","",Reisekosten!$G$1&amp;Reisekosten!$H$1&amp;Reisekosten!$I$1)&amp;"-"&amp;'Reise-Nebenkosten'!#REF!)</f>
        <v>#REF!</v>
      </c>
      <c r="D119" s="33" t="e">
        <f>IF('Reise-Nebenkosten'!#REF!="","",'Reise-Nebenkosten'!#REF!)</f>
        <v>#REF!</v>
      </c>
      <c r="E119" s="31" t="e">
        <f t="shared" si="2"/>
        <v>#REF!</v>
      </c>
      <c r="F119" s="23" t="e">
        <f>IF(C119="","",'Reise-Nebenkosten'!#REF!&amp;"-Nbk.-"&amp;'Reise-Nebenkosten'!#REF!)</f>
        <v>#REF!</v>
      </c>
    </row>
    <row r="120" spans="1:6">
      <c r="A120" s="25" t="str">
        <f>IFERROR(IF('Reise-Nebenkosten'!#REF!="","",-'Reise-Nebenkosten'!#REF!),"")</f>
        <v/>
      </c>
      <c r="B120" s="104"/>
      <c r="C120" s="32" t="e">
        <f>IF('Reise-Nebenkosten'!#REF!="","",IF(Reisekosten!H116="","",Reisekosten!$G$1&amp;Reisekosten!$H$1&amp;Reisekosten!$I$1)&amp;"-"&amp;'Reise-Nebenkosten'!#REF!)</f>
        <v>#REF!</v>
      </c>
      <c r="D120" s="33" t="e">
        <f>IF('Reise-Nebenkosten'!#REF!="","",'Reise-Nebenkosten'!#REF!)</f>
        <v>#REF!</v>
      </c>
      <c r="E120" s="31" t="e">
        <f t="shared" si="2"/>
        <v>#REF!</v>
      </c>
      <c r="F120" s="23" t="e">
        <f>IF(C120="","",'Reise-Nebenkosten'!#REF!&amp;"-Nbk.-"&amp;'Reise-Nebenkosten'!#REF!)</f>
        <v>#REF!</v>
      </c>
    </row>
    <row r="121" spans="1:6">
      <c r="A121" s="25" t="str">
        <f>IFERROR(IF('Reise-Nebenkosten'!#REF!="","",-'Reise-Nebenkosten'!#REF!),"")</f>
        <v/>
      </c>
      <c r="B121" s="104"/>
      <c r="C121" s="32" t="e">
        <f>IF('Reise-Nebenkosten'!#REF!="","",IF(Reisekosten!H117="","",Reisekosten!$G$1&amp;Reisekosten!$H$1&amp;Reisekosten!$I$1)&amp;"-"&amp;'Reise-Nebenkosten'!#REF!)</f>
        <v>#REF!</v>
      </c>
      <c r="D121" s="33" t="e">
        <f>IF('Reise-Nebenkosten'!#REF!="","",'Reise-Nebenkosten'!#REF!)</f>
        <v>#REF!</v>
      </c>
      <c r="E121" s="31" t="e">
        <f t="shared" si="2"/>
        <v>#REF!</v>
      </c>
      <c r="F121" s="23" t="e">
        <f>IF(C121="","",'Reise-Nebenkosten'!#REF!&amp;"-Nbk.-"&amp;'Reise-Nebenkosten'!#REF!)</f>
        <v>#REF!</v>
      </c>
    </row>
    <row r="122" spans="1:6">
      <c r="A122" s="25" t="str">
        <f>IFERROR(IF('Reise-Nebenkosten'!#REF!="","",-'Reise-Nebenkosten'!#REF!),"")</f>
        <v/>
      </c>
      <c r="B122" s="104"/>
      <c r="C122" s="32" t="e">
        <f>IF('Reise-Nebenkosten'!#REF!="","",IF(Reisekosten!H118="","",Reisekosten!$G$1&amp;Reisekosten!$H$1&amp;Reisekosten!$I$1)&amp;"-"&amp;'Reise-Nebenkosten'!#REF!)</f>
        <v>#REF!</v>
      </c>
      <c r="D122" s="33" t="e">
        <f>IF('Reise-Nebenkosten'!#REF!="","",'Reise-Nebenkosten'!#REF!)</f>
        <v>#REF!</v>
      </c>
      <c r="E122" s="31" t="e">
        <f t="shared" si="2"/>
        <v>#REF!</v>
      </c>
      <c r="F122" s="23" t="e">
        <f>IF(C122="","",'Reise-Nebenkosten'!#REF!&amp;"-Nbk.-"&amp;'Reise-Nebenkosten'!#REF!)</f>
        <v>#REF!</v>
      </c>
    </row>
    <row r="123" spans="1:6">
      <c r="A123" s="25" t="str">
        <f>IFERROR(IF('Reise-Nebenkosten'!#REF!="","",-'Reise-Nebenkosten'!#REF!),"")</f>
        <v/>
      </c>
      <c r="B123" s="104"/>
      <c r="C123" s="32" t="e">
        <f>IF('Reise-Nebenkosten'!#REF!="","",IF(Reisekosten!H119="","",Reisekosten!$G$1&amp;Reisekosten!$H$1&amp;Reisekosten!$I$1)&amp;"-"&amp;'Reise-Nebenkosten'!#REF!)</f>
        <v>#REF!</v>
      </c>
      <c r="D123" s="33" t="e">
        <f>IF('Reise-Nebenkosten'!#REF!="","",'Reise-Nebenkosten'!#REF!)</f>
        <v>#REF!</v>
      </c>
      <c r="E123" s="31" t="e">
        <f t="shared" si="2"/>
        <v>#REF!</v>
      </c>
      <c r="F123" s="23" t="e">
        <f>IF(C123="","",'Reise-Nebenkosten'!#REF!&amp;"-Nbk.-"&amp;'Reise-Nebenkosten'!#REF!)</f>
        <v>#REF!</v>
      </c>
    </row>
    <row r="124" spans="1:6">
      <c r="A124" s="25" t="str">
        <f>IFERROR(IF('Reise-Nebenkosten'!#REF!="","",-'Reise-Nebenkosten'!#REF!),"")</f>
        <v/>
      </c>
      <c r="B124" s="104"/>
      <c r="C124" s="32" t="e">
        <f>IF('Reise-Nebenkosten'!#REF!="","",IF(Reisekosten!H120="","",Reisekosten!$G$1&amp;Reisekosten!$H$1&amp;Reisekosten!$I$1)&amp;"-"&amp;'Reise-Nebenkosten'!#REF!)</f>
        <v>#REF!</v>
      </c>
      <c r="D124" s="33" t="e">
        <f>IF('Reise-Nebenkosten'!#REF!="","",'Reise-Nebenkosten'!#REF!)</f>
        <v>#REF!</v>
      </c>
      <c r="E124" s="31" t="e">
        <f t="shared" si="2"/>
        <v>#REF!</v>
      </c>
      <c r="F124" s="23" t="e">
        <f>IF(C124="","",'Reise-Nebenkosten'!#REF!&amp;"-Nbk.-"&amp;'Reise-Nebenkosten'!#REF!)</f>
        <v>#REF!</v>
      </c>
    </row>
    <row r="125" spans="1:6">
      <c r="A125" s="25" t="str">
        <f>IFERROR(IF('Reise-Nebenkosten'!#REF!="","",-'Reise-Nebenkosten'!#REF!),"")</f>
        <v/>
      </c>
      <c r="B125" s="104"/>
      <c r="C125" s="32" t="e">
        <f>IF('Reise-Nebenkosten'!#REF!="","",IF(Reisekosten!H121="","",Reisekosten!$G$1&amp;Reisekosten!$H$1&amp;Reisekosten!$I$1)&amp;"-"&amp;'Reise-Nebenkosten'!#REF!)</f>
        <v>#REF!</v>
      </c>
      <c r="D125" s="33" t="e">
        <f>IF('Reise-Nebenkosten'!#REF!="","",'Reise-Nebenkosten'!#REF!)</f>
        <v>#REF!</v>
      </c>
      <c r="E125" s="31" t="e">
        <f t="shared" si="2"/>
        <v>#REF!</v>
      </c>
      <c r="F125" s="23" t="e">
        <f>IF(C125="","",'Reise-Nebenkosten'!#REF!&amp;"-Nbk.-"&amp;'Reise-Nebenkosten'!#REF!)</f>
        <v>#REF!</v>
      </c>
    </row>
    <row r="126" spans="1:6">
      <c r="A126" s="25" t="str">
        <f>IFERROR(IF('Reise-Nebenkosten'!#REF!="","",-'Reise-Nebenkosten'!#REF!),"")</f>
        <v/>
      </c>
      <c r="B126" s="104"/>
      <c r="C126" s="32" t="e">
        <f>IF('Reise-Nebenkosten'!#REF!="","",IF(Reisekosten!H122="","",Reisekosten!$G$1&amp;Reisekosten!$H$1&amp;Reisekosten!$I$1)&amp;"-"&amp;'Reise-Nebenkosten'!#REF!)</f>
        <v>#REF!</v>
      </c>
      <c r="D126" s="33" t="e">
        <f>IF('Reise-Nebenkosten'!#REF!="","",'Reise-Nebenkosten'!#REF!)</f>
        <v>#REF!</v>
      </c>
      <c r="E126" s="31" t="e">
        <f t="shared" si="2"/>
        <v>#REF!</v>
      </c>
      <c r="F126" s="23" t="e">
        <f>IF(C126="","",'Reise-Nebenkosten'!#REF!&amp;"-Nbk.-"&amp;'Reise-Nebenkosten'!#REF!)</f>
        <v>#REF!</v>
      </c>
    </row>
    <row r="127" spans="1:6">
      <c r="A127" s="25" t="str">
        <f>IFERROR(IF('Reise-Nebenkosten'!#REF!="","",-'Reise-Nebenkosten'!#REF!),"")</f>
        <v/>
      </c>
      <c r="B127" s="104"/>
      <c r="C127" s="32" t="e">
        <f>IF('Reise-Nebenkosten'!#REF!="","",IF(Reisekosten!H123="","",Reisekosten!$G$1&amp;Reisekosten!$H$1&amp;Reisekosten!$I$1)&amp;"-"&amp;'Reise-Nebenkosten'!#REF!)</f>
        <v>#REF!</v>
      </c>
      <c r="D127" s="33" t="e">
        <f>IF('Reise-Nebenkosten'!#REF!="","",'Reise-Nebenkosten'!#REF!)</f>
        <v>#REF!</v>
      </c>
      <c r="E127" s="31" t="e">
        <f t="shared" si="2"/>
        <v>#REF!</v>
      </c>
      <c r="F127" s="23" t="e">
        <f>IF(C127="","",'Reise-Nebenkosten'!#REF!&amp;"-Nbk.-"&amp;'Reise-Nebenkosten'!#REF!)</f>
        <v>#REF!</v>
      </c>
    </row>
    <row r="128" spans="1:6">
      <c r="A128" s="25" t="str">
        <f>IFERROR(IF('Reise-Nebenkosten'!#REF!="","",-'Reise-Nebenkosten'!#REF!),"")</f>
        <v/>
      </c>
      <c r="B128" s="104"/>
      <c r="C128" s="32" t="e">
        <f>IF('Reise-Nebenkosten'!#REF!="","",IF(Reisekosten!H124="","",Reisekosten!$G$1&amp;Reisekosten!$H$1&amp;Reisekosten!$I$1)&amp;"-"&amp;'Reise-Nebenkosten'!#REF!)</f>
        <v>#REF!</v>
      </c>
      <c r="D128" s="33" t="e">
        <f>IF('Reise-Nebenkosten'!#REF!="","",'Reise-Nebenkosten'!#REF!)</f>
        <v>#REF!</v>
      </c>
      <c r="E128" s="31" t="e">
        <f t="shared" si="2"/>
        <v>#REF!</v>
      </c>
      <c r="F128" s="23" t="e">
        <f>IF(C128="","",'Reise-Nebenkosten'!#REF!&amp;"-Nbk.-"&amp;'Reise-Nebenkosten'!#REF!)</f>
        <v>#REF!</v>
      </c>
    </row>
    <row r="129" spans="1:6">
      <c r="A129" s="25" t="str">
        <f>IFERROR(IF('Reise-Nebenkosten'!#REF!="","",-'Reise-Nebenkosten'!#REF!),"")</f>
        <v/>
      </c>
      <c r="B129" s="104"/>
      <c r="C129" s="32" t="e">
        <f>IF('Reise-Nebenkosten'!#REF!="","",IF(Reisekosten!H125="","",Reisekosten!$G$1&amp;Reisekosten!$H$1&amp;Reisekosten!$I$1)&amp;"-"&amp;'Reise-Nebenkosten'!#REF!)</f>
        <v>#REF!</v>
      </c>
      <c r="D129" s="33" t="e">
        <f>IF('Reise-Nebenkosten'!#REF!="","",'Reise-Nebenkosten'!#REF!)</f>
        <v>#REF!</v>
      </c>
      <c r="E129" s="31" t="e">
        <f t="shared" si="2"/>
        <v>#REF!</v>
      </c>
      <c r="F129" s="23" t="e">
        <f>IF(C129="","",'Reise-Nebenkosten'!#REF!&amp;"-Nbk.-"&amp;'Reise-Nebenkosten'!#REF!)</f>
        <v>#REF!</v>
      </c>
    </row>
    <row r="130" spans="1:6">
      <c r="A130" s="25" t="str">
        <f>IFERROR(IF('Reise-Nebenkosten'!#REF!="","",-'Reise-Nebenkosten'!#REF!),"")</f>
        <v/>
      </c>
      <c r="B130" s="104"/>
      <c r="C130" s="32" t="e">
        <f>IF('Reise-Nebenkosten'!#REF!="","",IF(Reisekosten!H126="","",Reisekosten!$G$1&amp;Reisekosten!$H$1&amp;Reisekosten!$I$1)&amp;"-"&amp;'Reise-Nebenkosten'!#REF!)</f>
        <v>#REF!</v>
      </c>
      <c r="D130" s="33" t="e">
        <f>IF('Reise-Nebenkosten'!#REF!="","",'Reise-Nebenkosten'!#REF!)</f>
        <v>#REF!</v>
      </c>
      <c r="E130" s="31" t="e">
        <f t="shared" si="2"/>
        <v>#REF!</v>
      </c>
      <c r="F130" s="23" t="e">
        <f>IF(C130="","",'Reise-Nebenkosten'!#REF!&amp;"-Nbk.-"&amp;'Reise-Nebenkosten'!#REF!)</f>
        <v>#REF!</v>
      </c>
    </row>
    <row r="131" spans="1:6">
      <c r="A131" s="25" t="str">
        <f>IFERROR(IF('Reise-Nebenkosten'!#REF!="","",-'Reise-Nebenkosten'!#REF!),"")</f>
        <v/>
      </c>
      <c r="B131" s="104"/>
      <c r="C131" s="32" t="e">
        <f>IF('Reise-Nebenkosten'!#REF!="","",IF(Reisekosten!H127="","",Reisekosten!$G$1&amp;Reisekosten!$H$1&amp;Reisekosten!$I$1)&amp;"-"&amp;'Reise-Nebenkosten'!#REF!)</f>
        <v>#REF!</v>
      </c>
      <c r="D131" s="33" t="e">
        <f>IF('Reise-Nebenkosten'!#REF!="","",'Reise-Nebenkosten'!#REF!)</f>
        <v>#REF!</v>
      </c>
      <c r="E131" s="31" t="e">
        <f t="shared" si="2"/>
        <v>#REF!</v>
      </c>
      <c r="F131" s="23" t="e">
        <f>IF(C131="","",'Reise-Nebenkosten'!#REF!&amp;"-Nbk.-"&amp;'Reise-Nebenkosten'!#REF!)</f>
        <v>#REF!</v>
      </c>
    </row>
    <row r="132" spans="1:6">
      <c r="A132" s="25" t="str">
        <f>IFERROR(IF('Reise-Nebenkosten'!#REF!="","",-'Reise-Nebenkosten'!#REF!),"")</f>
        <v/>
      </c>
      <c r="B132" s="104"/>
      <c r="C132" s="32" t="e">
        <f>IF('Reise-Nebenkosten'!#REF!="","",IF(Reisekosten!H128="","",Reisekosten!$G$1&amp;Reisekosten!$H$1&amp;Reisekosten!$I$1)&amp;"-"&amp;'Reise-Nebenkosten'!#REF!)</f>
        <v>#REF!</v>
      </c>
      <c r="D132" s="33" t="e">
        <f>IF('Reise-Nebenkosten'!#REF!="","",'Reise-Nebenkosten'!#REF!)</f>
        <v>#REF!</v>
      </c>
      <c r="E132" s="31" t="e">
        <f t="shared" si="2"/>
        <v>#REF!</v>
      </c>
      <c r="F132" s="23" t="e">
        <f>IF(C132="","",'Reise-Nebenkosten'!#REF!&amp;"-Nbk.-"&amp;'Reise-Nebenkosten'!#REF!)</f>
        <v>#REF!</v>
      </c>
    </row>
    <row r="133" spans="1:6">
      <c r="A133" s="25" t="str">
        <f>IFERROR(IF('Reise-Nebenkosten'!#REF!="","",-'Reise-Nebenkosten'!#REF!),"")</f>
        <v/>
      </c>
      <c r="B133" s="104"/>
      <c r="C133" s="32" t="e">
        <f>IF('Reise-Nebenkosten'!#REF!="","",IF(Reisekosten!H129="","",Reisekosten!$G$1&amp;Reisekosten!$H$1&amp;Reisekosten!$I$1)&amp;"-"&amp;'Reise-Nebenkosten'!#REF!)</f>
        <v>#REF!</v>
      </c>
      <c r="D133" s="33" t="e">
        <f>IF('Reise-Nebenkosten'!#REF!="","",'Reise-Nebenkosten'!#REF!)</f>
        <v>#REF!</v>
      </c>
      <c r="E133" s="31" t="e">
        <f t="shared" si="2"/>
        <v>#REF!</v>
      </c>
      <c r="F133" s="23" t="e">
        <f>IF(C133="","",'Reise-Nebenkosten'!#REF!&amp;"-Nbk.-"&amp;'Reise-Nebenkosten'!#REF!)</f>
        <v>#REF!</v>
      </c>
    </row>
    <row r="134" spans="1:6">
      <c r="A134" s="25" t="str">
        <f>IFERROR(IF('Reise-Nebenkosten'!#REF!="","",-'Reise-Nebenkosten'!#REF!),"")</f>
        <v/>
      </c>
      <c r="B134" s="104"/>
      <c r="C134" s="32" t="e">
        <f>IF('Reise-Nebenkosten'!#REF!="","",IF(Reisekosten!H130="","",Reisekosten!$G$1&amp;Reisekosten!$H$1&amp;Reisekosten!$I$1)&amp;"-"&amp;'Reise-Nebenkosten'!#REF!)</f>
        <v>#REF!</v>
      </c>
      <c r="D134" s="33" t="e">
        <f>IF('Reise-Nebenkosten'!#REF!="","",'Reise-Nebenkosten'!#REF!)</f>
        <v>#REF!</v>
      </c>
      <c r="E134" s="31" t="e">
        <f t="shared" si="2"/>
        <v>#REF!</v>
      </c>
      <c r="F134" s="23" t="e">
        <f>IF(C134="","",'Reise-Nebenkosten'!#REF!&amp;"-Nbk.-"&amp;'Reise-Nebenkosten'!#REF!)</f>
        <v>#REF!</v>
      </c>
    </row>
    <row r="135" spans="1:6">
      <c r="A135" s="25" t="str">
        <f>IFERROR(IF('Reise-Nebenkosten'!#REF!="","",-'Reise-Nebenkosten'!#REF!),"")</f>
        <v/>
      </c>
      <c r="B135" s="104"/>
      <c r="C135" s="32" t="e">
        <f>IF('Reise-Nebenkosten'!#REF!="","",IF(Reisekosten!H131="","",Reisekosten!$G$1&amp;Reisekosten!$H$1&amp;Reisekosten!$I$1)&amp;"-"&amp;'Reise-Nebenkosten'!#REF!)</f>
        <v>#REF!</v>
      </c>
      <c r="D135" s="33" t="e">
        <f>IF('Reise-Nebenkosten'!#REF!="","",'Reise-Nebenkosten'!#REF!)</f>
        <v>#REF!</v>
      </c>
      <c r="E135" s="31" t="e">
        <f t="shared" si="2"/>
        <v>#REF!</v>
      </c>
      <c r="F135" s="23" t="e">
        <f>IF(C135="","",'Reise-Nebenkosten'!#REF!&amp;"-Nbk.-"&amp;'Reise-Nebenkosten'!#REF!)</f>
        <v>#REF!</v>
      </c>
    </row>
    <row r="136" spans="1:6">
      <c r="A136" s="25" t="str">
        <f>IFERROR(IF('Reise-Nebenkosten'!#REF!="","",-'Reise-Nebenkosten'!#REF!),"")</f>
        <v/>
      </c>
      <c r="B136" s="104"/>
      <c r="C136" s="32" t="e">
        <f>IF('Reise-Nebenkosten'!#REF!="","",IF(Reisekosten!H132="","",Reisekosten!$G$1&amp;Reisekosten!$H$1&amp;Reisekosten!$I$1)&amp;"-"&amp;'Reise-Nebenkosten'!#REF!)</f>
        <v>#REF!</v>
      </c>
      <c r="D136" s="33" t="e">
        <f>IF('Reise-Nebenkosten'!#REF!="","",'Reise-Nebenkosten'!#REF!)</f>
        <v>#REF!</v>
      </c>
      <c r="E136" s="31" t="e">
        <f t="shared" si="2"/>
        <v>#REF!</v>
      </c>
      <c r="F136" s="23" t="e">
        <f>IF(C136="","",'Reise-Nebenkosten'!#REF!&amp;"-Nbk.-"&amp;'Reise-Nebenkosten'!#REF!)</f>
        <v>#REF!</v>
      </c>
    </row>
    <row r="137" spans="1:6">
      <c r="A137" s="25" t="str">
        <f>IFERROR(IF('Reise-Nebenkosten'!#REF!="","",-'Reise-Nebenkosten'!#REF!),"")</f>
        <v/>
      </c>
      <c r="B137" s="104"/>
      <c r="C137" s="32" t="e">
        <f>IF('Reise-Nebenkosten'!#REF!="","",IF(Reisekosten!H133="","",Reisekosten!$G$1&amp;Reisekosten!$H$1&amp;Reisekosten!$I$1)&amp;"-"&amp;'Reise-Nebenkosten'!#REF!)</f>
        <v>#REF!</v>
      </c>
      <c r="D137" s="33" t="e">
        <f>IF('Reise-Nebenkosten'!#REF!="","",'Reise-Nebenkosten'!#REF!)</f>
        <v>#REF!</v>
      </c>
      <c r="E137" s="31" t="e">
        <f t="shared" si="2"/>
        <v>#REF!</v>
      </c>
      <c r="F137" s="23" t="e">
        <f>IF(C137="","",'Reise-Nebenkosten'!#REF!&amp;"-Nbk.-"&amp;'Reise-Nebenkosten'!#REF!)</f>
        <v>#REF!</v>
      </c>
    </row>
    <row r="138" spans="1:6">
      <c r="A138" s="25" t="str">
        <f>IFERROR(IF('Reise-Nebenkosten'!#REF!="","",-'Reise-Nebenkosten'!#REF!),"")</f>
        <v/>
      </c>
      <c r="B138" s="104"/>
      <c r="C138" s="32" t="e">
        <f>IF('Reise-Nebenkosten'!#REF!="","",IF(Reisekosten!H134="","",Reisekosten!$G$1&amp;Reisekosten!$H$1&amp;Reisekosten!$I$1)&amp;"-"&amp;'Reise-Nebenkosten'!#REF!)</f>
        <v>#REF!</v>
      </c>
      <c r="D138" s="33" t="e">
        <f>IF('Reise-Nebenkosten'!#REF!="","",'Reise-Nebenkosten'!#REF!)</f>
        <v>#REF!</v>
      </c>
      <c r="E138" s="31" t="e">
        <f t="shared" si="2"/>
        <v>#REF!</v>
      </c>
      <c r="F138" s="23" t="e">
        <f>IF(C138="","",'Reise-Nebenkosten'!#REF!&amp;"-Nbk.-"&amp;'Reise-Nebenkosten'!#REF!)</f>
        <v>#REF!</v>
      </c>
    </row>
    <row r="139" spans="1:6">
      <c r="A139" s="25" t="str">
        <f>IFERROR(IF('Reise-Nebenkosten'!#REF!="","",-'Reise-Nebenkosten'!#REF!),"")</f>
        <v/>
      </c>
      <c r="B139" s="104"/>
      <c r="C139" s="32" t="e">
        <f>IF('Reise-Nebenkosten'!#REF!="","",IF(Reisekosten!H135="","",Reisekosten!$G$1&amp;Reisekosten!$H$1&amp;Reisekosten!$I$1)&amp;"-"&amp;'Reise-Nebenkosten'!#REF!)</f>
        <v>#REF!</v>
      </c>
      <c r="D139" s="33" t="e">
        <f>IF('Reise-Nebenkosten'!#REF!="","",'Reise-Nebenkosten'!#REF!)</f>
        <v>#REF!</v>
      </c>
      <c r="E139" s="31" t="e">
        <f t="shared" ref="E139:E163" si="3">IF(C139="","",$E$8)</f>
        <v>#REF!</v>
      </c>
      <c r="F139" s="23" t="e">
        <f>IF(C139="","",'Reise-Nebenkosten'!#REF!&amp;"-Nbk.-"&amp;'Reise-Nebenkosten'!#REF!)</f>
        <v>#REF!</v>
      </c>
    </row>
    <row r="140" spans="1:6">
      <c r="A140" s="25" t="str">
        <f>IFERROR(IF('Reise-Nebenkosten'!#REF!="","",-'Reise-Nebenkosten'!#REF!),"")</f>
        <v/>
      </c>
      <c r="B140" s="104"/>
      <c r="C140" s="32" t="e">
        <f>IF('Reise-Nebenkosten'!#REF!="","",IF(Reisekosten!H136="","",Reisekosten!$G$1&amp;Reisekosten!$H$1&amp;Reisekosten!$I$1)&amp;"-"&amp;'Reise-Nebenkosten'!#REF!)</f>
        <v>#REF!</v>
      </c>
      <c r="D140" s="33" t="e">
        <f>IF('Reise-Nebenkosten'!#REF!="","",'Reise-Nebenkosten'!#REF!)</f>
        <v>#REF!</v>
      </c>
      <c r="E140" s="31" t="e">
        <f t="shared" si="3"/>
        <v>#REF!</v>
      </c>
      <c r="F140" s="23" t="e">
        <f>IF(C140="","",'Reise-Nebenkosten'!#REF!&amp;"-Nbk.-"&amp;'Reise-Nebenkosten'!#REF!)</f>
        <v>#REF!</v>
      </c>
    </row>
    <row r="141" spans="1:6">
      <c r="A141" s="25" t="str">
        <f>IFERROR(IF('Reise-Nebenkosten'!#REF!="","",-'Reise-Nebenkosten'!#REF!),"")</f>
        <v/>
      </c>
      <c r="B141" s="104"/>
      <c r="C141" s="32" t="e">
        <f>IF('Reise-Nebenkosten'!#REF!="","",IF(Reisekosten!H137="","",Reisekosten!$G$1&amp;Reisekosten!$H$1&amp;Reisekosten!$I$1)&amp;"-"&amp;'Reise-Nebenkosten'!#REF!)</f>
        <v>#REF!</v>
      </c>
      <c r="D141" s="33" t="e">
        <f>IF('Reise-Nebenkosten'!#REF!="","",'Reise-Nebenkosten'!#REF!)</f>
        <v>#REF!</v>
      </c>
      <c r="E141" s="31" t="e">
        <f t="shared" si="3"/>
        <v>#REF!</v>
      </c>
      <c r="F141" s="23" t="e">
        <f>IF(C141="","",'Reise-Nebenkosten'!#REF!&amp;"-Nbk.-"&amp;'Reise-Nebenkosten'!#REF!)</f>
        <v>#REF!</v>
      </c>
    </row>
    <row r="142" spans="1:6">
      <c r="A142" s="25" t="str">
        <f>IFERROR(IF('Reise-Nebenkosten'!#REF!="","",-'Reise-Nebenkosten'!#REF!),"")</f>
        <v/>
      </c>
      <c r="B142" s="104"/>
      <c r="C142" s="32" t="e">
        <f>IF('Reise-Nebenkosten'!#REF!="","",IF(Reisekosten!H138="","",Reisekosten!$G$1&amp;Reisekosten!$H$1&amp;Reisekosten!$I$1)&amp;"-"&amp;'Reise-Nebenkosten'!#REF!)</f>
        <v>#REF!</v>
      </c>
      <c r="D142" s="33" t="e">
        <f>IF('Reise-Nebenkosten'!#REF!="","",'Reise-Nebenkosten'!#REF!)</f>
        <v>#REF!</v>
      </c>
      <c r="E142" s="31" t="e">
        <f t="shared" si="3"/>
        <v>#REF!</v>
      </c>
      <c r="F142" s="23" t="e">
        <f>IF(C142="","",'Reise-Nebenkosten'!#REF!&amp;"-Nbk.-"&amp;'Reise-Nebenkosten'!#REF!)</f>
        <v>#REF!</v>
      </c>
    </row>
    <row r="143" spans="1:6">
      <c r="A143" s="25" t="str">
        <f>IFERROR(IF('Reise-Nebenkosten'!#REF!="","",-'Reise-Nebenkosten'!#REF!),"")</f>
        <v/>
      </c>
      <c r="B143" s="104"/>
      <c r="C143" s="32" t="e">
        <f>IF('Reise-Nebenkosten'!#REF!="","",IF(Reisekosten!H139="","",Reisekosten!$G$1&amp;Reisekosten!$H$1&amp;Reisekosten!$I$1)&amp;"-"&amp;'Reise-Nebenkosten'!#REF!)</f>
        <v>#REF!</v>
      </c>
      <c r="D143" s="33" t="e">
        <f>IF('Reise-Nebenkosten'!#REF!="","",'Reise-Nebenkosten'!#REF!)</f>
        <v>#REF!</v>
      </c>
      <c r="E143" s="31" t="e">
        <f t="shared" si="3"/>
        <v>#REF!</v>
      </c>
      <c r="F143" s="23" t="e">
        <f>IF(C143="","",'Reise-Nebenkosten'!#REF!&amp;"-Nbk.-"&amp;'Reise-Nebenkosten'!#REF!)</f>
        <v>#REF!</v>
      </c>
    </row>
    <row r="144" spans="1:6">
      <c r="A144" s="25" t="str">
        <f>IFERROR(IF('Reise-Nebenkosten'!#REF!="","",-'Reise-Nebenkosten'!#REF!),"")</f>
        <v/>
      </c>
      <c r="B144" s="104"/>
      <c r="C144" s="32" t="e">
        <f>IF('Reise-Nebenkosten'!#REF!="","",IF(Reisekosten!H140="","",Reisekosten!$G$1&amp;Reisekosten!$H$1&amp;Reisekosten!$I$1)&amp;"-"&amp;'Reise-Nebenkosten'!#REF!)</f>
        <v>#REF!</v>
      </c>
      <c r="D144" s="33" t="e">
        <f>IF('Reise-Nebenkosten'!#REF!="","",'Reise-Nebenkosten'!#REF!)</f>
        <v>#REF!</v>
      </c>
      <c r="E144" s="31" t="e">
        <f t="shared" si="3"/>
        <v>#REF!</v>
      </c>
      <c r="F144" s="23" t="e">
        <f>IF(C144="","",'Reise-Nebenkosten'!#REF!&amp;"-Nbk.-"&amp;'Reise-Nebenkosten'!#REF!)</f>
        <v>#REF!</v>
      </c>
    </row>
    <row r="145" spans="1:6">
      <c r="A145" s="25" t="str">
        <f>IFERROR(IF('Reise-Nebenkosten'!#REF!="","",-'Reise-Nebenkosten'!#REF!),"")</f>
        <v/>
      </c>
      <c r="B145" s="104"/>
      <c r="C145" s="32" t="e">
        <f>IF('Reise-Nebenkosten'!#REF!="","",IF(Reisekosten!H141="","",Reisekosten!$G$1&amp;Reisekosten!$H$1&amp;Reisekosten!$I$1)&amp;"-"&amp;'Reise-Nebenkosten'!#REF!)</f>
        <v>#REF!</v>
      </c>
      <c r="D145" s="33" t="e">
        <f>IF('Reise-Nebenkosten'!#REF!="","",'Reise-Nebenkosten'!#REF!)</f>
        <v>#REF!</v>
      </c>
      <c r="E145" s="31" t="e">
        <f t="shared" si="3"/>
        <v>#REF!</v>
      </c>
      <c r="F145" s="23" t="e">
        <f>IF(C145="","",'Reise-Nebenkosten'!#REF!&amp;"-Nbk.-"&amp;'Reise-Nebenkosten'!#REF!)</f>
        <v>#REF!</v>
      </c>
    </row>
    <row r="146" spans="1:6">
      <c r="A146" s="25" t="str">
        <f>IFERROR(IF('Reise-Nebenkosten'!#REF!="","",-'Reise-Nebenkosten'!#REF!),"")</f>
        <v/>
      </c>
      <c r="B146" s="104"/>
      <c r="C146" s="32" t="e">
        <f>IF('Reise-Nebenkosten'!#REF!="","",IF(Reisekosten!H142="","",Reisekosten!$G$1&amp;Reisekosten!$H$1&amp;Reisekosten!$I$1)&amp;"-"&amp;'Reise-Nebenkosten'!#REF!)</f>
        <v>#REF!</v>
      </c>
      <c r="D146" s="33" t="e">
        <f>IF('Reise-Nebenkosten'!#REF!="","",'Reise-Nebenkosten'!#REF!)</f>
        <v>#REF!</v>
      </c>
      <c r="E146" s="31" t="e">
        <f t="shared" si="3"/>
        <v>#REF!</v>
      </c>
      <c r="F146" s="23" t="e">
        <f>IF(C146="","",'Reise-Nebenkosten'!#REF!&amp;"-Nbk.-"&amp;'Reise-Nebenkosten'!#REF!)</f>
        <v>#REF!</v>
      </c>
    </row>
    <row r="147" spans="1:6">
      <c r="A147" s="25" t="str">
        <f>IFERROR(IF('Reise-Nebenkosten'!#REF!="","",-'Reise-Nebenkosten'!#REF!),"")</f>
        <v/>
      </c>
      <c r="B147" s="104"/>
      <c r="C147" s="32" t="e">
        <f>IF('Reise-Nebenkosten'!#REF!="","",IF(Reisekosten!H143="","",Reisekosten!$G$1&amp;Reisekosten!$H$1&amp;Reisekosten!$I$1)&amp;"-"&amp;'Reise-Nebenkosten'!#REF!)</f>
        <v>#REF!</v>
      </c>
      <c r="D147" s="33" t="e">
        <f>IF('Reise-Nebenkosten'!#REF!="","",'Reise-Nebenkosten'!#REF!)</f>
        <v>#REF!</v>
      </c>
      <c r="E147" s="31" t="e">
        <f t="shared" si="3"/>
        <v>#REF!</v>
      </c>
      <c r="F147" s="23" t="e">
        <f>IF(C147="","",'Reise-Nebenkosten'!#REF!&amp;"-Nbk.-"&amp;'Reise-Nebenkosten'!#REF!)</f>
        <v>#REF!</v>
      </c>
    </row>
    <row r="148" spans="1:6">
      <c r="A148" s="25" t="str">
        <f>IFERROR(IF('Reise-Nebenkosten'!#REF!="","",-'Reise-Nebenkosten'!#REF!),"")</f>
        <v/>
      </c>
      <c r="B148" s="104"/>
      <c r="C148" s="32" t="e">
        <f>IF('Reise-Nebenkosten'!#REF!="","",IF(Reisekosten!H144="","",Reisekosten!$G$1&amp;Reisekosten!$H$1&amp;Reisekosten!$I$1)&amp;"-"&amp;'Reise-Nebenkosten'!#REF!)</f>
        <v>#REF!</v>
      </c>
      <c r="D148" s="33" t="e">
        <f>IF('Reise-Nebenkosten'!#REF!="","",'Reise-Nebenkosten'!#REF!)</f>
        <v>#REF!</v>
      </c>
      <c r="E148" s="31" t="e">
        <f t="shared" si="3"/>
        <v>#REF!</v>
      </c>
      <c r="F148" s="23" t="e">
        <f>IF(C148="","",'Reise-Nebenkosten'!#REF!&amp;"-Nbk.-"&amp;'Reise-Nebenkosten'!#REF!)</f>
        <v>#REF!</v>
      </c>
    </row>
    <row r="149" spans="1:6">
      <c r="A149" s="25" t="str">
        <f>IFERROR(IF('Reise-Nebenkosten'!#REF!="","",-'Reise-Nebenkosten'!#REF!),"")</f>
        <v/>
      </c>
      <c r="B149" s="104"/>
      <c r="C149" s="32" t="e">
        <f>IF('Reise-Nebenkosten'!#REF!="","",IF(Reisekosten!H145="","",Reisekosten!$G$1&amp;Reisekosten!$H$1&amp;Reisekosten!$I$1)&amp;"-"&amp;'Reise-Nebenkosten'!#REF!)</f>
        <v>#REF!</v>
      </c>
      <c r="D149" s="33" t="e">
        <f>IF('Reise-Nebenkosten'!#REF!="","",'Reise-Nebenkosten'!#REF!)</f>
        <v>#REF!</v>
      </c>
      <c r="E149" s="31" t="e">
        <f t="shared" si="3"/>
        <v>#REF!</v>
      </c>
      <c r="F149" s="23" t="e">
        <f>IF(C149="","",'Reise-Nebenkosten'!#REF!&amp;"-Nbk.-"&amp;'Reise-Nebenkosten'!#REF!)</f>
        <v>#REF!</v>
      </c>
    </row>
    <row r="150" spans="1:6">
      <c r="A150" s="25" t="str">
        <f>IFERROR(IF('Reise-Nebenkosten'!#REF!="","",-'Reise-Nebenkosten'!#REF!),"")</f>
        <v/>
      </c>
      <c r="B150" s="104"/>
      <c r="C150" s="32" t="e">
        <f>IF('Reise-Nebenkosten'!#REF!="","",IF(Reisekosten!H146="","",Reisekosten!$G$1&amp;Reisekosten!$H$1&amp;Reisekosten!$I$1)&amp;"-"&amp;'Reise-Nebenkosten'!#REF!)</f>
        <v>#REF!</v>
      </c>
      <c r="D150" s="33" t="e">
        <f>IF('Reise-Nebenkosten'!#REF!="","",'Reise-Nebenkosten'!#REF!)</f>
        <v>#REF!</v>
      </c>
      <c r="E150" s="31" t="e">
        <f t="shared" si="3"/>
        <v>#REF!</v>
      </c>
      <c r="F150" s="23" t="e">
        <f>IF(C150="","",'Reise-Nebenkosten'!#REF!&amp;"-Nbk.-"&amp;'Reise-Nebenkosten'!#REF!)</f>
        <v>#REF!</v>
      </c>
    </row>
    <row r="151" spans="1:6">
      <c r="A151" s="25" t="str">
        <f>IFERROR(IF('Reise-Nebenkosten'!#REF!="","",-'Reise-Nebenkosten'!#REF!),"")</f>
        <v/>
      </c>
      <c r="B151" s="104"/>
      <c r="C151" s="32" t="e">
        <f>IF('Reise-Nebenkosten'!#REF!="","",IF(Reisekosten!H147="","",Reisekosten!$G$1&amp;Reisekosten!$H$1&amp;Reisekosten!$I$1)&amp;"-"&amp;'Reise-Nebenkosten'!#REF!)</f>
        <v>#REF!</v>
      </c>
      <c r="D151" s="33" t="e">
        <f>IF('Reise-Nebenkosten'!#REF!="","",'Reise-Nebenkosten'!#REF!)</f>
        <v>#REF!</v>
      </c>
      <c r="E151" s="31" t="e">
        <f t="shared" si="3"/>
        <v>#REF!</v>
      </c>
      <c r="F151" s="23" t="e">
        <f>IF(C151="","",'Reise-Nebenkosten'!#REF!&amp;"-Nbk.-"&amp;'Reise-Nebenkosten'!#REF!)</f>
        <v>#REF!</v>
      </c>
    </row>
    <row r="152" spans="1:6">
      <c r="A152" s="25" t="str">
        <f>IFERROR(IF('Reise-Nebenkosten'!#REF!="","",-'Reise-Nebenkosten'!#REF!),"")</f>
        <v/>
      </c>
      <c r="B152" s="104"/>
      <c r="C152" s="32" t="e">
        <f>IF('Reise-Nebenkosten'!#REF!="","",IF(Reisekosten!H148="","",Reisekosten!$G$1&amp;Reisekosten!$H$1&amp;Reisekosten!$I$1)&amp;"-"&amp;'Reise-Nebenkosten'!#REF!)</f>
        <v>#REF!</v>
      </c>
      <c r="D152" s="33" t="e">
        <f>IF('Reise-Nebenkosten'!#REF!="","",'Reise-Nebenkosten'!#REF!)</f>
        <v>#REF!</v>
      </c>
      <c r="E152" s="31" t="e">
        <f t="shared" si="3"/>
        <v>#REF!</v>
      </c>
      <c r="F152" s="23" t="e">
        <f>IF(C152="","",'Reise-Nebenkosten'!#REF!&amp;"-Nbk.-"&amp;'Reise-Nebenkosten'!#REF!)</f>
        <v>#REF!</v>
      </c>
    </row>
    <row r="153" spans="1:6">
      <c r="A153" s="25" t="str">
        <f>IFERROR(IF('Reise-Nebenkosten'!#REF!="","",-'Reise-Nebenkosten'!#REF!),"")</f>
        <v/>
      </c>
      <c r="B153" s="104"/>
      <c r="C153" s="32" t="e">
        <f>IF('Reise-Nebenkosten'!#REF!="","",IF(Reisekosten!H149="","",Reisekosten!$G$1&amp;Reisekosten!$H$1&amp;Reisekosten!$I$1)&amp;"-"&amp;'Reise-Nebenkosten'!#REF!)</f>
        <v>#REF!</v>
      </c>
      <c r="D153" s="33" t="e">
        <f>IF('Reise-Nebenkosten'!#REF!="","",'Reise-Nebenkosten'!#REF!)</f>
        <v>#REF!</v>
      </c>
      <c r="E153" s="31" t="e">
        <f t="shared" si="3"/>
        <v>#REF!</v>
      </c>
      <c r="F153" s="23" t="e">
        <f>IF(C153="","",'Reise-Nebenkosten'!#REF!&amp;"-Nbk.-"&amp;'Reise-Nebenkosten'!#REF!)</f>
        <v>#REF!</v>
      </c>
    </row>
    <row r="154" spans="1:6">
      <c r="A154" s="25" t="str">
        <f>IFERROR(IF('Reise-Nebenkosten'!#REF!="","",-'Reise-Nebenkosten'!#REF!),"")</f>
        <v/>
      </c>
      <c r="B154" s="104"/>
      <c r="C154" s="32" t="e">
        <f>IF('Reise-Nebenkosten'!#REF!="","",IF(Reisekosten!H150="","",Reisekosten!$G$1&amp;Reisekosten!$H$1&amp;Reisekosten!$I$1)&amp;"-"&amp;'Reise-Nebenkosten'!#REF!)</f>
        <v>#REF!</v>
      </c>
      <c r="D154" s="33" t="e">
        <f>IF('Reise-Nebenkosten'!#REF!="","",'Reise-Nebenkosten'!#REF!)</f>
        <v>#REF!</v>
      </c>
      <c r="E154" s="31" t="e">
        <f t="shared" si="3"/>
        <v>#REF!</v>
      </c>
      <c r="F154" s="23" t="e">
        <f>IF(C154="","",'Reise-Nebenkosten'!#REF!&amp;"-Nbk.-"&amp;'Reise-Nebenkosten'!#REF!)</f>
        <v>#REF!</v>
      </c>
    </row>
    <row r="155" spans="1:6">
      <c r="A155" s="25" t="str">
        <f>IFERROR(IF('Reise-Nebenkosten'!#REF!="","",-'Reise-Nebenkosten'!#REF!),"")</f>
        <v/>
      </c>
      <c r="B155" s="104"/>
      <c r="C155" s="32" t="e">
        <f>IF('Reise-Nebenkosten'!#REF!="","",IF(Reisekosten!H151="","",Reisekosten!$G$1&amp;Reisekosten!$H$1&amp;Reisekosten!$I$1)&amp;"-"&amp;'Reise-Nebenkosten'!#REF!)</f>
        <v>#REF!</v>
      </c>
      <c r="D155" s="33" t="e">
        <f>IF('Reise-Nebenkosten'!#REF!="","",'Reise-Nebenkosten'!#REF!)</f>
        <v>#REF!</v>
      </c>
      <c r="E155" s="31" t="e">
        <f t="shared" si="3"/>
        <v>#REF!</v>
      </c>
      <c r="F155" s="23" t="e">
        <f>IF(C155="","",'Reise-Nebenkosten'!#REF!&amp;"-Nbk.-"&amp;'Reise-Nebenkosten'!#REF!)</f>
        <v>#REF!</v>
      </c>
    </row>
    <row r="156" spans="1:6">
      <c r="A156" s="25" t="str">
        <f>IFERROR(IF('Reise-Nebenkosten'!#REF!="","",-'Reise-Nebenkosten'!#REF!),"")</f>
        <v/>
      </c>
      <c r="B156" s="104"/>
      <c r="C156" s="32" t="e">
        <f>IF('Reise-Nebenkosten'!#REF!="","",IF(Reisekosten!H152="","",Reisekosten!$G$1&amp;Reisekosten!$H$1&amp;Reisekosten!$I$1)&amp;"-"&amp;'Reise-Nebenkosten'!#REF!)</f>
        <v>#REF!</v>
      </c>
      <c r="D156" s="33" t="e">
        <f>IF('Reise-Nebenkosten'!#REF!="","",'Reise-Nebenkosten'!#REF!)</f>
        <v>#REF!</v>
      </c>
      <c r="E156" s="31" t="e">
        <f t="shared" si="3"/>
        <v>#REF!</v>
      </c>
      <c r="F156" s="23" t="e">
        <f>IF(C156="","",'Reise-Nebenkosten'!#REF!&amp;"-Nbk.-"&amp;'Reise-Nebenkosten'!#REF!)</f>
        <v>#REF!</v>
      </c>
    </row>
    <row r="157" spans="1:6">
      <c r="A157" s="25" t="str">
        <f>IFERROR(IF('Reise-Nebenkosten'!#REF!="","",-'Reise-Nebenkosten'!#REF!),"")</f>
        <v/>
      </c>
      <c r="B157" s="105"/>
      <c r="C157" s="32" t="e">
        <f>IF('Reise-Nebenkosten'!#REF!="","",IF(Reisekosten!H153="","",Reisekosten!$G$1&amp;Reisekosten!$H$1&amp;Reisekosten!$I$1)&amp;"-"&amp;'Reise-Nebenkosten'!#REF!)</f>
        <v>#REF!</v>
      </c>
      <c r="D157" s="33" t="e">
        <f>IF('Reise-Nebenkosten'!#REF!="","",'Reise-Nebenkosten'!#REF!)</f>
        <v>#REF!</v>
      </c>
      <c r="E157" s="31" t="e">
        <f t="shared" si="3"/>
        <v>#REF!</v>
      </c>
      <c r="F157" s="23" t="e">
        <f>IF(C157="","",'Reise-Nebenkosten'!#REF!&amp;"-Nbk.-"&amp;'Reise-Nebenkosten'!#REF!)</f>
        <v>#REF!</v>
      </c>
    </row>
    <row r="158" spans="1:6">
      <c r="A158" s="25" t="str">
        <f>IFERROR(IF('Reise-Nebenkosten'!#REF!="","",-'Reise-Nebenkosten'!#REF!),"")</f>
        <v/>
      </c>
      <c r="B158" s="105"/>
      <c r="D158" s="33" t="e">
        <f>IF('Reise-Nebenkosten'!#REF!="","",'Reise-Nebenkosten'!#REF!)</f>
        <v>#REF!</v>
      </c>
      <c r="E158" s="31" t="str">
        <f t="shared" si="3"/>
        <v/>
      </c>
      <c r="F158" s="23" t="str">
        <f>IF(C158="","",'Reise-Nebenkosten'!#REF!&amp;"-Nbk.-"&amp;'Reise-Nebenkosten'!#REF!)</f>
        <v/>
      </c>
    </row>
    <row r="159" spans="1:6">
      <c r="A159" s="25" t="str">
        <f>IFERROR(IF('Reise-Nebenkosten'!#REF!="","",-'Reise-Nebenkosten'!#REF!),"")</f>
        <v/>
      </c>
      <c r="B159" s="105"/>
      <c r="D159" s="33" t="e">
        <f>IF('Reise-Nebenkosten'!#REF!="","",'Reise-Nebenkosten'!#REF!)</f>
        <v>#REF!</v>
      </c>
      <c r="E159" s="31" t="str">
        <f t="shared" si="3"/>
        <v/>
      </c>
      <c r="F159" s="23" t="str">
        <f>IF(C159="","",'Reise-Nebenkosten'!#REF!&amp;"-Nbk.-"&amp;'Reise-Nebenkosten'!#REF!)</f>
        <v/>
      </c>
    </row>
    <row r="160" spans="1:6">
      <c r="A160" s="25" t="str">
        <f>IFERROR(IF('Reise-Nebenkosten'!#REF!="","",-'Reise-Nebenkosten'!#REF!),"")</f>
        <v/>
      </c>
      <c r="B160" s="105"/>
      <c r="D160" s="33" t="e">
        <f>IF('Reise-Nebenkosten'!#REF!="","",'Reise-Nebenkosten'!#REF!)</f>
        <v>#REF!</v>
      </c>
      <c r="E160" s="31" t="str">
        <f t="shared" si="3"/>
        <v/>
      </c>
      <c r="F160" s="23" t="str">
        <f>IF(C160="","",'Reise-Nebenkosten'!#REF!&amp;"-Nbk.-"&amp;'Reise-Nebenkosten'!#REF!)</f>
        <v/>
      </c>
    </row>
    <row r="161" spans="1:6">
      <c r="A161" s="25" t="str">
        <f>IFERROR(IF('Reise-Nebenkosten'!#REF!="","",-'Reise-Nebenkosten'!#REF!),"")</f>
        <v/>
      </c>
      <c r="B161" s="105"/>
      <c r="D161" s="33" t="e">
        <f>IF('Reise-Nebenkosten'!#REF!="","",'Reise-Nebenkosten'!#REF!)</f>
        <v>#REF!</v>
      </c>
      <c r="E161" s="31" t="str">
        <f t="shared" si="3"/>
        <v/>
      </c>
      <c r="F161" s="23" t="str">
        <f>IF(C161="","",'Reise-Nebenkosten'!#REF!&amp;"-Nbk.-"&amp;'Reise-Nebenkosten'!#REF!)</f>
        <v/>
      </c>
    </row>
    <row r="162" spans="1:6">
      <c r="A162" s="25" t="str">
        <f>IFERROR(IF('Reise-Nebenkosten'!#REF!="","",-'Reise-Nebenkosten'!#REF!),"")</f>
        <v/>
      </c>
      <c r="B162" s="105"/>
      <c r="D162" s="33" t="e">
        <f>IF('Reise-Nebenkosten'!#REF!="","",'Reise-Nebenkosten'!#REF!)</f>
        <v>#REF!</v>
      </c>
      <c r="E162" s="31" t="str">
        <f t="shared" si="3"/>
        <v/>
      </c>
      <c r="F162" s="23" t="str">
        <f>IF(C162="","",'Reise-Nebenkosten'!#REF!&amp;"-Nbk.-"&amp;'Reise-Nebenkosten'!#REF!)</f>
        <v/>
      </c>
    </row>
    <row r="163" spans="1:6">
      <c r="A163" s="25" t="str">
        <f>IFERROR(IF('Reise-Nebenkosten'!#REF!="","",-'Reise-Nebenkosten'!#REF!),"")</f>
        <v/>
      </c>
      <c r="D163" s="33" t="e">
        <f>IF('Reise-Nebenkosten'!#REF!="","",'Reise-Nebenkosten'!#REF!)</f>
        <v>#REF!</v>
      </c>
      <c r="E163" s="31" t="str">
        <f t="shared" si="3"/>
        <v/>
      </c>
      <c r="F163" s="23" t="str">
        <f>IF(C163="","",'Reise-Nebenkosten'!#REF!&amp;"-Nbk.-"&amp;'Reise-Nebenkosten'!#REF!)</f>
        <v/>
      </c>
    </row>
    <row r="187" spans="3:3">
      <c r="C187" s="32" t="str">
        <f>IF(Reisekosten!$K170="","",Reisekosten!$K170)</f>
        <v/>
      </c>
    </row>
    <row r="188" spans="3:3">
      <c r="C188" s="32" t="str">
        <f>IF(Reisekosten!$K171="","",Reisekosten!$K171)</f>
        <v/>
      </c>
    </row>
  </sheetData>
  <sheetProtection algorithmName="SHA-512" hashValue="mLqh1KlcvX7dwsrIFn7N6uXEYH1UVkvSiiPxi+NKneK1kZcik/YwxnbjEIewyKLS4KKfhoGP8wWYfmd6SGh2xQ==" saltValue="hx6EgTET76niAywjqTz+Pg==" spinCount="100000" sheet="1" objects="1" scenarios="1"/>
  <hyperlinks>
    <hyperlink ref="A1" r:id="rId1"/>
    <hyperlink ref="B6" r:id="rId2" display="§146 AO Nr2.1"/>
  </hyperlinks>
  <pageMargins left="0.7" right="0.7" top="0.78740157499999996" bottom="0.78740157499999996" header="0.3" footer="0.3"/>
  <ignoredErrors>
    <ignoredError sqref="C187:C188" emptyCellReferenc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BSO999929 xmlns="http://www.datev.de/BSOffice/999929">cfb5cce4-0f8b-4931-9278-336b5b519941</BSO999929>
</file>

<file path=customXml/item2.xml><?xml version="1.0" encoding="utf-8"?>
<ct:contentTypeSchema xmlns:ct="http://schemas.microsoft.com/office/2006/metadata/contentType" xmlns:ma="http://schemas.microsoft.com/office/2006/metadata/properties/metaAttributes" ct:_="" ma:_="" ma:contentTypeName="Dokument" ma:contentTypeID="0x010100A5DC1B971BE2544CA84CE4F5A96FEE50" ma:contentTypeVersion="15" ma:contentTypeDescription="Ein neues Dokument erstellen." ma:contentTypeScope="" ma:versionID="508e264166ad35a2c64568ef197bb0ed">
  <xsd:schema xmlns:xsd="http://www.w3.org/2001/XMLSchema" xmlns:xs="http://www.w3.org/2001/XMLSchema" xmlns:p="http://schemas.microsoft.com/office/2006/metadata/properties" xmlns:ns2="f160a196-2f5c-415f-a8c7-c27debf89255" xmlns:ns3="d78efbe5-44f7-4d03-87ef-d40b10b02d30" targetNamespace="http://schemas.microsoft.com/office/2006/metadata/properties" ma:root="true" ma:fieldsID="40512ca409f25baff4939f5b621ebee2" ns2:_="" ns3:_="">
    <xsd:import namespace="f160a196-2f5c-415f-a8c7-c27debf89255"/>
    <xsd:import namespace="d78efbe5-44f7-4d03-87ef-d40b10b02d3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60a196-2f5c-415f-a8c7-c27debf892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fe6a4e49-1c0c-434f-a2b7-2014e1fed8e5"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8efbe5-44f7-4d03-87ef-d40b10b02d30"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55002af9-5731-48cf-9bde-6e773e61b337}" ma:internalName="TaxCatchAll" ma:showField="CatchAllData" ma:web="d78efbe5-44f7-4d03-87ef-d40b10b02d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d78efbe5-44f7-4d03-87ef-d40b10b02d30" xsi:nil="true"/>
    <lcf76f155ced4ddcb4097134ff3c332f xmlns="f160a196-2f5c-415f-a8c7-c27debf8925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36C561-9FDC-482F-9650-608982A4C959}">
  <ds:schemaRefs>
    <ds:schemaRef ds:uri="http://www.datev.de/BSOffice/999929"/>
  </ds:schemaRefs>
</ds:datastoreItem>
</file>

<file path=customXml/itemProps2.xml><?xml version="1.0" encoding="utf-8"?>
<ds:datastoreItem xmlns:ds="http://schemas.openxmlformats.org/officeDocument/2006/customXml" ds:itemID="{E8BA312F-359B-44DC-B308-F4BCE3C2C51C}"/>
</file>

<file path=customXml/itemProps3.xml><?xml version="1.0" encoding="utf-8"?>
<ds:datastoreItem xmlns:ds="http://schemas.openxmlformats.org/officeDocument/2006/customXml" ds:itemID="{6BDFBF88-4791-4754-8816-D8328249BBC3}"/>
</file>

<file path=customXml/itemProps4.xml><?xml version="1.0" encoding="utf-8"?>
<ds:datastoreItem xmlns:ds="http://schemas.openxmlformats.org/officeDocument/2006/customXml" ds:itemID="{6E3753EF-E4B1-4F39-AF82-AD907771F9C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Anleitung</vt:lpstr>
      <vt:lpstr>Reisekosten</vt:lpstr>
      <vt:lpstr>Reise-Nebenkosten</vt:lpstr>
      <vt:lpstr>Reisekosten!Drucktitel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Florian Lieberknecht</dc:creator>
  <cp:keywords/>
  <dc:description/>
  <cp:lastModifiedBy>Matthias Lauer</cp:lastModifiedBy>
  <cp:revision/>
  <dcterms:created xsi:type="dcterms:W3CDTF">2020-06-14T11:10:11Z</dcterms:created>
  <dcterms:modified xsi:type="dcterms:W3CDTF">2025-12-17T14:21:35Z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0x010100A5DC1B971BE2544CA84CE4F5A96FEE50</vt:lpwstr>
  </property>
</Properties>
</file>